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/>
  <bookViews>
    <workbookView xWindow="-135" yWindow="-135" windowWidth="5835" windowHeight="11835" tabRatio="752"/>
  </bookViews>
  <sheets>
    <sheet name="Ранжир.список" sheetId="63" r:id="rId1"/>
  </sheets>
  <definedNames>
    <definedName name="_xlnm._FilterDatabase" localSheetId="0" hidden="1">Ранжир.список!$A$5:$BL$71</definedName>
  </definedNames>
  <calcPr calcId="145621"/>
</workbook>
</file>

<file path=xl/calcChain.xml><?xml version="1.0" encoding="utf-8"?>
<calcChain xmlns="http://schemas.openxmlformats.org/spreadsheetml/2006/main">
  <c r="BK71" i="63" l="1"/>
  <c r="BL71" i="63"/>
  <c r="BJ71" i="63"/>
  <c r="BE71" i="63"/>
  <c r="AX71" i="63" l="1"/>
  <c r="AW71" i="63"/>
  <c r="AU71" i="63"/>
  <c r="AT71" i="63"/>
  <c r="BA66" i="63"/>
  <c r="AZ66" i="63"/>
  <c r="AV66" i="63"/>
  <c r="BD66" i="63" s="1"/>
  <c r="AS66" i="63"/>
  <c r="BC66" i="63" s="1"/>
  <c r="AR66" i="63"/>
  <c r="BA51" i="63"/>
  <c r="AZ51" i="63"/>
  <c r="AV51" i="63"/>
  <c r="BD51" i="63" s="1"/>
  <c r="AS51" i="63"/>
  <c r="BC51" i="63" s="1"/>
  <c r="AR51" i="63"/>
  <c r="BA31" i="63"/>
  <c r="AZ31" i="63"/>
  <c r="AV31" i="63"/>
  <c r="BD31" i="63" s="1"/>
  <c r="AS31" i="63"/>
  <c r="BC31" i="63" s="1"/>
  <c r="AR31" i="63"/>
  <c r="BA39" i="63"/>
  <c r="AZ39" i="63"/>
  <c r="AV39" i="63"/>
  <c r="BD39" i="63" s="1"/>
  <c r="AS39" i="63"/>
  <c r="BC39" i="63" s="1"/>
  <c r="AR39" i="63"/>
  <c r="BA29" i="63"/>
  <c r="AZ29" i="63"/>
  <c r="AV29" i="63"/>
  <c r="BD29" i="63" s="1"/>
  <c r="AS29" i="63"/>
  <c r="BC29" i="63" s="1"/>
  <c r="AR29" i="63"/>
  <c r="BA9" i="63"/>
  <c r="AZ9" i="63"/>
  <c r="AV9" i="63"/>
  <c r="BD9" i="63" s="1"/>
  <c r="AS9" i="63"/>
  <c r="BC9" i="63" s="1"/>
  <c r="AR9" i="63"/>
  <c r="BA6" i="63"/>
  <c r="AZ6" i="63"/>
  <c r="AV6" i="63"/>
  <c r="BD6" i="63" s="1"/>
  <c r="AS6" i="63"/>
  <c r="BC6" i="63" s="1"/>
  <c r="AR6" i="63"/>
  <c r="AY9" i="63" l="1"/>
  <c r="BA71" i="63"/>
  <c r="AY29" i="63"/>
  <c r="AY66" i="63"/>
  <c r="AY6" i="63"/>
  <c r="AV71" i="63"/>
  <c r="AY39" i="63"/>
  <c r="AZ71" i="63"/>
  <c r="AY31" i="63"/>
  <c r="AY51" i="63"/>
  <c r="AS71" i="63"/>
  <c r="AY71" i="63" l="1"/>
  <c r="BA36" i="63"/>
  <c r="AZ36" i="63"/>
  <c r="AV36" i="63"/>
  <c r="BD36" i="63" s="1"/>
  <c r="AS36" i="63"/>
  <c r="AR36" i="63"/>
  <c r="BA26" i="63"/>
  <c r="AZ26" i="63"/>
  <c r="AV26" i="63"/>
  <c r="BD26" i="63" s="1"/>
  <c r="AS26" i="63"/>
  <c r="AR26" i="63"/>
  <c r="BA11" i="63"/>
  <c r="AZ11" i="63"/>
  <c r="AV11" i="63"/>
  <c r="BD11" i="63" s="1"/>
  <c r="AS11" i="63"/>
  <c r="BC11" i="63" s="1"/>
  <c r="AR11" i="63"/>
  <c r="A11" i="63"/>
  <c r="BA10" i="63"/>
  <c r="AZ10" i="63"/>
  <c r="AV10" i="63"/>
  <c r="BD10" i="63" s="1"/>
  <c r="AS10" i="63"/>
  <c r="BC10" i="63" s="1"/>
  <c r="AR10" i="63"/>
  <c r="AY36" i="63" l="1"/>
  <c r="AY26" i="63"/>
  <c r="AY10" i="63"/>
  <c r="AY11" i="63"/>
  <c r="BA61" i="63"/>
  <c r="AZ61" i="63"/>
  <c r="AV61" i="63"/>
  <c r="BD61" i="63" s="1"/>
  <c r="AS61" i="63"/>
  <c r="BC61" i="63" s="1"/>
  <c r="AR61" i="63"/>
  <c r="BA59" i="63"/>
  <c r="AZ59" i="63"/>
  <c r="AV59" i="63"/>
  <c r="BD59" i="63" s="1"/>
  <c r="AS59" i="63"/>
  <c r="BC59" i="63" s="1"/>
  <c r="AR59" i="63"/>
  <c r="BA58" i="63"/>
  <c r="AZ58" i="63"/>
  <c r="AV58" i="63"/>
  <c r="BD58" i="63" s="1"/>
  <c r="AS58" i="63"/>
  <c r="BC58" i="63" s="1"/>
  <c r="AR58" i="63"/>
  <c r="BA55" i="63"/>
  <c r="AZ55" i="63"/>
  <c r="AV55" i="63"/>
  <c r="BD55" i="63" s="1"/>
  <c r="AS55" i="63"/>
  <c r="BC55" i="63" s="1"/>
  <c r="AR55" i="63"/>
  <c r="BA52" i="63"/>
  <c r="AZ52" i="63"/>
  <c r="AV52" i="63"/>
  <c r="BD52" i="63" s="1"/>
  <c r="AS52" i="63"/>
  <c r="BC52" i="63" s="1"/>
  <c r="AR52" i="63"/>
  <c r="BA45" i="63"/>
  <c r="AZ45" i="63"/>
  <c r="AV45" i="63"/>
  <c r="BD45" i="63" s="1"/>
  <c r="AS45" i="63"/>
  <c r="BC45" i="63" s="1"/>
  <c r="AR45" i="63"/>
  <c r="BA42" i="63"/>
  <c r="AZ42" i="63"/>
  <c r="AV42" i="63"/>
  <c r="BD42" i="63" s="1"/>
  <c r="AS42" i="63"/>
  <c r="BC42" i="63" s="1"/>
  <c r="AR42" i="63"/>
  <c r="BA41" i="63"/>
  <c r="AZ41" i="63"/>
  <c r="AV41" i="63"/>
  <c r="BD41" i="63" s="1"/>
  <c r="AS41" i="63"/>
  <c r="BC41" i="63" s="1"/>
  <c r="AR41" i="63"/>
  <c r="BA28" i="63"/>
  <c r="AZ28" i="63"/>
  <c r="AV28" i="63"/>
  <c r="BD28" i="63" s="1"/>
  <c r="AS28" i="63"/>
  <c r="BC28" i="63" s="1"/>
  <c r="AR28" i="63"/>
  <c r="BA27" i="63"/>
  <c r="AZ27" i="63"/>
  <c r="AV27" i="63"/>
  <c r="BD27" i="63" s="1"/>
  <c r="AS27" i="63"/>
  <c r="BC27" i="63" s="1"/>
  <c r="AR27" i="63"/>
  <c r="BA22" i="63"/>
  <c r="AZ22" i="63"/>
  <c r="AV22" i="63"/>
  <c r="BD22" i="63" s="1"/>
  <c r="AS22" i="63"/>
  <c r="BC22" i="63" s="1"/>
  <c r="AR22" i="63"/>
  <c r="BA16" i="63"/>
  <c r="AZ16" i="63"/>
  <c r="AV16" i="63"/>
  <c r="BD16" i="63" s="1"/>
  <c r="AS16" i="63"/>
  <c r="BC16" i="63" s="1"/>
  <c r="AR16" i="63"/>
  <c r="BA14" i="63"/>
  <c r="AZ14" i="63"/>
  <c r="AV14" i="63"/>
  <c r="BD14" i="63" s="1"/>
  <c r="AS14" i="63"/>
  <c r="BC14" i="63" s="1"/>
  <c r="AR14" i="63"/>
  <c r="AY58" i="63" l="1"/>
  <c r="AY14" i="63"/>
  <c r="AY52" i="63"/>
  <c r="AY22" i="63"/>
  <c r="AY42" i="63"/>
  <c r="AY28" i="63"/>
  <c r="AY61" i="63"/>
  <c r="AY16" i="63"/>
  <c r="AY27" i="63"/>
  <c r="AY41" i="63"/>
  <c r="AY45" i="63"/>
  <c r="AY55" i="63"/>
  <c r="AY59" i="63"/>
  <c r="BA64" i="63"/>
  <c r="AZ64" i="63"/>
  <c r="AV64" i="63"/>
  <c r="BD64" i="63" s="1"/>
  <c r="AS64" i="63"/>
  <c r="BC64" i="63" s="1"/>
  <c r="AR64" i="63"/>
  <c r="BK54" i="63"/>
  <c r="BA54" i="63"/>
  <c r="AZ54" i="63"/>
  <c r="AV54" i="63"/>
  <c r="AS54" i="63"/>
  <c r="BC54" i="63" s="1"/>
  <c r="AR54" i="63"/>
  <c r="BK17" i="63"/>
  <c r="BA17" i="63"/>
  <c r="AZ17" i="63"/>
  <c r="AV17" i="63"/>
  <c r="BD17" i="63" s="1"/>
  <c r="AS17" i="63"/>
  <c r="BC17" i="63" s="1"/>
  <c r="AR17" i="63"/>
  <c r="V17" i="63"/>
  <c r="BA24" i="63"/>
  <c r="AZ24" i="63"/>
  <c r="AV24" i="63"/>
  <c r="BD24" i="63" s="1"/>
  <c r="AS24" i="63"/>
  <c r="BC24" i="63" s="1"/>
  <c r="AR24" i="63"/>
  <c r="BA23" i="63"/>
  <c r="AZ23" i="63"/>
  <c r="AV23" i="63"/>
  <c r="BD23" i="63" s="1"/>
  <c r="AS23" i="63"/>
  <c r="BC23" i="63" s="1"/>
  <c r="AR23" i="63"/>
  <c r="BA20" i="63"/>
  <c r="AZ20" i="63"/>
  <c r="AV20" i="63"/>
  <c r="BD20" i="63" s="1"/>
  <c r="AS20" i="63"/>
  <c r="BC20" i="63" s="1"/>
  <c r="AR20" i="63"/>
  <c r="BA21" i="63"/>
  <c r="AZ21" i="63"/>
  <c r="AV21" i="63"/>
  <c r="BD21" i="63" s="1"/>
  <c r="AS21" i="63"/>
  <c r="BC21" i="63" s="1"/>
  <c r="AR21" i="63"/>
  <c r="AZ18" i="63"/>
  <c r="AY24" i="63" l="1"/>
  <c r="AY21" i="63"/>
  <c r="AY20" i="63"/>
  <c r="AY17" i="63"/>
  <c r="AY64" i="63"/>
  <c r="AY23" i="63"/>
  <c r="AY54" i="63"/>
  <c r="BA19" i="63"/>
  <c r="AZ19" i="63"/>
  <c r="AV19" i="63"/>
  <c r="BD19" i="63" s="1"/>
  <c r="AS19" i="63"/>
  <c r="BC19" i="63" s="1"/>
  <c r="AR19" i="63"/>
  <c r="BA33" i="63"/>
  <c r="AZ33" i="63"/>
  <c r="AV33" i="63"/>
  <c r="BD33" i="63" s="1"/>
  <c r="AS33" i="63"/>
  <c r="BC33" i="63" s="1"/>
  <c r="AR33" i="63"/>
  <c r="BA18" i="63"/>
  <c r="AY18" i="63" s="1"/>
  <c r="AV18" i="63"/>
  <c r="BD18" i="63" s="1"/>
  <c r="AS18" i="63"/>
  <c r="BC18" i="63" s="1"/>
  <c r="AR18" i="63"/>
  <c r="AY33" i="63" l="1"/>
  <c r="AY19" i="63"/>
  <c r="AZ13" i="63"/>
  <c r="BA13" i="63"/>
  <c r="AZ25" i="63"/>
  <c r="BA25" i="63"/>
  <c r="AZ30" i="63"/>
  <c r="BA30" i="63"/>
  <c r="AZ63" i="63"/>
  <c r="BA63" i="63"/>
  <c r="AZ65" i="63"/>
  <c r="BA65" i="63"/>
  <c r="AZ67" i="63"/>
  <c r="BA67" i="63"/>
  <c r="AZ68" i="63"/>
  <c r="BA68" i="63"/>
  <c r="AZ69" i="63"/>
  <c r="BA69" i="63"/>
  <c r="AZ70" i="63"/>
  <c r="BA70" i="63"/>
  <c r="AV13" i="63"/>
  <c r="AV25" i="63"/>
  <c r="AV30" i="63"/>
  <c r="AV63" i="63"/>
  <c r="AV65" i="63"/>
  <c r="AV67" i="63"/>
  <c r="AV68" i="63"/>
  <c r="AV69" i="63"/>
  <c r="AV70" i="63"/>
  <c r="AS13" i="63"/>
  <c r="AS25" i="63"/>
  <c r="AS30" i="63"/>
  <c r="AS63" i="63"/>
  <c r="AS65" i="63"/>
  <c r="AS67" i="63"/>
  <c r="AS68" i="63"/>
  <c r="AS69" i="63"/>
  <c r="AS70" i="63"/>
  <c r="AR13" i="63"/>
  <c r="AR25" i="63"/>
  <c r="AR30" i="63"/>
  <c r="AR63" i="63"/>
  <c r="AR65" i="63"/>
  <c r="AR67" i="63"/>
  <c r="AR68" i="63"/>
  <c r="AR69" i="63"/>
  <c r="AR70" i="63"/>
  <c r="AY70" i="63" l="1"/>
  <c r="AY65" i="63"/>
  <c r="AY68" i="63"/>
  <c r="AY30" i="63"/>
  <c r="AY13" i="63"/>
  <c r="AY69" i="63"/>
  <c r="AY67" i="63"/>
  <c r="AY63" i="63"/>
  <c r="AY25" i="63"/>
  <c r="AR7" i="63"/>
  <c r="AV15" i="63" l="1"/>
  <c r="AR15" i="63" l="1"/>
  <c r="BA44" i="63" l="1"/>
  <c r="AZ44" i="63"/>
  <c r="AV44" i="63"/>
  <c r="BD44" i="63" s="1"/>
  <c r="AS44" i="63"/>
  <c r="BC44" i="63" s="1"/>
  <c r="AR44" i="63"/>
  <c r="BA57" i="63"/>
  <c r="AZ57" i="63"/>
  <c r="AV57" i="63"/>
  <c r="BD57" i="63" s="1"/>
  <c r="AS57" i="63"/>
  <c r="BC57" i="63" s="1"/>
  <c r="AR57" i="63"/>
  <c r="AS62" i="63"/>
  <c r="AY57" i="63" l="1"/>
  <c r="AY44" i="63"/>
  <c r="AR60" i="63"/>
  <c r="AR53" i="63"/>
  <c r="AR43" i="63"/>
  <c r="AR47" i="63"/>
  <c r="AR48" i="63"/>
  <c r="AR49" i="63"/>
  <c r="AR46" i="63"/>
  <c r="AR50" i="63"/>
  <c r="AR35" i="63"/>
  <c r="AR8" i="63"/>
  <c r="AR56" i="63"/>
  <c r="AR40" i="63"/>
  <c r="AR12" i="63"/>
  <c r="AR37" i="63"/>
  <c r="AR32" i="63"/>
  <c r="AR34" i="63"/>
  <c r="AR38" i="63"/>
  <c r="AR62" i="63"/>
  <c r="AV32" i="63" l="1"/>
  <c r="AS32" i="63"/>
  <c r="BA50" i="63" l="1"/>
  <c r="AZ50" i="63"/>
  <c r="AV50" i="63"/>
  <c r="BD50" i="63" s="1"/>
  <c r="AS50" i="63"/>
  <c r="BC50" i="63" s="1"/>
  <c r="BA60" i="63"/>
  <c r="AZ60" i="63"/>
  <c r="BD60" i="63"/>
  <c r="AS60" i="63"/>
  <c r="BC60" i="63" s="1"/>
  <c r="AY60" i="63" l="1"/>
  <c r="AY50" i="63"/>
  <c r="BA32" i="63" l="1"/>
  <c r="AZ32" i="63"/>
  <c r="BD32" i="63"/>
  <c r="AY32" i="63" l="1"/>
  <c r="BC32" i="63"/>
  <c r="BA34" i="63" l="1"/>
  <c r="AZ34" i="63"/>
  <c r="AV34" i="63"/>
  <c r="BD34" i="63" s="1"/>
  <c r="AS34" i="63"/>
  <c r="BC34" i="63" s="1"/>
  <c r="BA56" i="63"/>
  <c r="AZ56" i="63"/>
  <c r="AV56" i="63"/>
  <c r="BD56" i="63" s="1"/>
  <c r="AS56" i="63"/>
  <c r="BC56" i="63" s="1"/>
  <c r="BA8" i="63"/>
  <c r="AZ8" i="63"/>
  <c r="AV8" i="63"/>
  <c r="BD8" i="63" s="1"/>
  <c r="AS8" i="63"/>
  <c r="BC8" i="63" s="1"/>
  <c r="BA35" i="63"/>
  <c r="AZ35" i="63"/>
  <c r="AV35" i="63"/>
  <c r="BD35" i="63" s="1"/>
  <c r="AS35" i="63"/>
  <c r="BC35" i="63" s="1"/>
  <c r="BA38" i="63"/>
  <c r="AZ38" i="63"/>
  <c r="AV38" i="63"/>
  <c r="BD38" i="63" s="1"/>
  <c r="AS38" i="63"/>
  <c r="BC38" i="63" s="1"/>
  <c r="AY34" i="63" l="1"/>
  <c r="AY8" i="63"/>
  <c r="AY56" i="63"/>
  <c r="AY35" i="63"/>
  <c r="AY38" i="63"/>
  <c r="BA12" i="63"/>
  <c r="AZ12" i="63"/>
  <c r="AV12" i="63"/>
  <c r="BD12" i="63" s="1"/>
  <c r="AS12" i="63"/>
  <c r="BC12" i="63" s="1"/>
  <c r="BA40" i="63"/>
  <c r="AZ40" i="63"/>
  <c r="AV40" i="63"/>
  <c r="BD40" i="63" s="1"/>
  <c r="AS40" i="63"/>
  <c r="BC40" i="63" s="1"/>
  <c r="BA46" i="63"/>
  <c r="AZ46" i="63"/>
  <c r="AV46" i="63"/>
  <c r="BD46" i="63" s="1"/>
  <c r="AS46" i="63"/>
  <c r="BC46" i="63" s="1"/>
  <c r="BA49" i="63"/>
  <c r="AZ49" i="63"/>
  <c r="AV49" i="63"/>
  <c r="BD49" i="63" s="1"/>
  <c r="AS49" i="63"/>
  <c r="BC49" i="63" s="1"/>
  <c r="BA48" i="63"/>
  <c r="AZ48" i="63"/>
  <c r="AV48" i="63"/>
  <c r="BD48" i="63" s="1"/>
  <c r="AS48" i="63"/>
  <c r="BC48" i="63" s="1"/>
  <c r="BA53" i="63"/>
  <c r="AZ53" i="63"/>
  <c r="BD53" i="63"/>
  <c r="AS53" i="63"/>
  <c r="BC53" i="63" s="1"/>
  <c r="AY49" i="63" l="1"/>
  <c r="AY53" i="63"/>
  <c r="AY12" i="63"/>
  <c r="AY48" i="63"/>
  <c r="AY46" i="63"/>
  <c r="AY40" i="63"/>
  <c r="BA7" i="63"/>
  <c r="AZ7" i="63"/>
  <c r="AV7" i="63"/>
  <c r="BD7" i="63" s="1"/>
  <c r="AS7" i="63"/>
  <c r="BC7" i="63" s="1"/>
  <c r="BA47" i="63"/>
  <c r="AZ47" i="63"/>
  <c r="AV47" i="63"/>
  <c r="BD47" i="63" s="1"/>
  <c r="AS47" i="63"/>
  <c r="BC47" i="63" s="1"/>
  <c r="BA43" i="63"/>
  <c r="AZ43" i="63"/>
  <c r="AV43" i="63"/>
  <c r="BD43" i="63" s="1"/>
  <c r="AS43" i="63"/>
  <c r="BC43" i="63" s="1"/>
  <c r="BA37" i="63"/>
  <c r="AZ37" i="63"/>
  <c r="AV37" i="63"/>
  <c r="BD37" i="63" s="1"/>
  <c r="AS37" i="63"/>
  <c r="BC37" i="63" s="1"/>
  <c r="BA15" i="63"/>
  <c r="AZ15" i="63"/>
  <c r="BD15" i="63"/>
  <c r="AS15" i="63"/>
  <c r="BC15" i="63" s="1"/>
  <c r="BA62" i="63"/>
  <c r="AZ62" i="63"/>
  <c r="AV62" i="63"/>
  <c r="BD62" i="63" s="1"/>
  <c r="BC62" i="63"/>
  <c r="AY62" i="63" l="1"/>
  <c r="AY15" i="63"/>
  <c r="AY7" i="63"/>
  <c r="AY37" i="63"/>
  <c r="AY43" i="63"/>
  <c r="AY47" i="63"/>
  <c r="A8" i="63" l="1"/>
  <c r="A12" i="63" s="1"/>
  <c r="A15" i="63" s="1"/>
  <c r="A53" i="63" l="1"/>
  <c r="A56" i="63" s="1"/>
  <c r="A57" i="63" s="1"/>
  <c r="A60" i="63" s="1"/>
  <c r="A62" i="63" s="1"/>
  <c r="A66" i="63"/>
  <c r="A34" i="63"/>
  <c r="A35" i="63" s="1"/>
  <c r="A37" i="63" s="1"/>
  <c r="A38" i="63" s="1"/>
  <c r="A39" i="63" s="1"/>
  <c r="A40" i="63" s="1"/>
  <c r="A43" i="63"/>
  <c r="A44" i="63" s="1"/>
  <c r="A46" i="63"/>
  <c r="A47" i="63" s="1"/>
  <c r="A48" i="63" s="1"/>
  <c r="A49" i="63" s="1"/>
  <c r="A50" i="63" s="1"/>
  <c r="A51" i="63" s="1"/>
  <c r="A31" i="63"/>
  <c r="A32" i="63" s="1"/>
</calcChain>
</file>

<file path=xl/sharedStrings.xml><?xml version="1.0" encoding="utf-8"?>
<sst xmlns="http://schemas.openxmlformats.org/spreadsheetml/2006/main" count="1348" uniqueCount="445">
  <si>
    <t>№</t>
  </si>
  <si>
    <t>Адрес МКД</t>
  </si>
  <si>
    <t>Наименование района</t>
  </si>
  <si>
    <t>Наименование УО</t>
  </si>
  <si>
    <t>Год ввода в эксплуатацию многоквартирного дома</t>
  </si>
  <si>
    <t>Баллы</t>
  </si>
  <si>
    <t>Доля голосов собственников помещений многоквартирного дома, принявших участие в голосовании по вопросам повестки общего собрания собственников помещений от общего числа голосов собственников помещений в многоквартирном доме</t>
  </si>
  <si>
    <t xml:space="preserve">Избрание и деятельность совета многоквартирного дома согласно ст. 161.1 Жилищного кодекса РФ </t>
  </si>
  <si>
    <t>В многоквартирном доме выбран и реализован способ управления  товарищество собственников жилья (жилищный кооператив или иной специализированный потребительский кооператив)</t>
  </si>
  <si>
    <t>Количество квартир в домах, расположенных на дворовой территории</t>
  </si>
  <si>
    <t>Доля финансового участия собственников помещений по дополнительному перечню работ</t>
  </si>
  <si>
    <t>Общая сумма баллов</t>
  </si>
  <si>
    <t>Сметная стоимость работ по минимальному перечню, руб.</t>
  </si>
  <si>
    <t>Сметная стоимость работ по дополнительному перечню, руб.</t>
  </si>
  <si>
    <t>Общая сметная стоимость работ по МКД, руб.</t>
  </si>
  <si>
    <t>Всего</t>
  </si>
  <si>
    <t>средства жителей</t>
  </si>
  <si>
    <t>Наличие принятого решения по доли финансового участия иных заинтересованных лиц (спонсоры)</t>
  </si>
  <si>
    <t>Дата и время подачи заявки</t>
  </si>
  <si>
    <t>ООО УК "ЖСК"</t>
  </si>
  <si>
    <t>-</t>
  </si>
  <si>
    <t>ТСЖ</t>
  </si>
  <si>
    <t>Бюджетные средства, всего</t>
  </si>
  <si>
    <t>ООО УК «Меркурий»</t>
  </si>
  <si>
    <t>Участие в общегородских субботниках, разбивка цветников, покраска и ремонт МАФ, посадка саженцев, украшение балконов цветами</t>
  </si>
  <si>
    <t xml:space="preserve">Участие в  субботниках,участие в уборке дворовой территории, посадка саженцев, покраска и облагораживание территорий </t>
  </si>
  <si>
    <t xml:space="preserve">Выполнение работ по ремонту проездов к дворовой территории </t>
  </si>
  <si>
    <t>Обеспечена гармоничность цветовых решений всех элементов благоустрой-ства дворовой территории</t>
  </si>
  <si>
    <t>% мин</t>
  </si>
  <si>
    <t>% доп</t>
  </si>
  <si>
    <t>Соответствует</t>
  </si>
  <si>
    <t>Избран и работает</t>
  </si>
  <si>
    <t>Требуется</t>
  </si>
  <si>
    <t>Нет</t>
  </si>
  <si>
    <t>Не требуется</t>
  </si>
  <si>
    <t>Участие в общегородских субботниках, проводят работы по омоложению и высадке саженцев и цветов. Участвуют в районных и дворовых праздниках. Благоустраивают дворовую территорию собственными силами.</t>
  </si>
  <si>
    <t>Обеспечена гармоничность цветовых решений всех элементов благоустройства дворовой территории</t>
  </si>
  <si>
    <t>ООО УК "Триумф"</t>
  </si>
  <si>
    <t>ООО УК "Премиум"</t>
  </si>
  <si>
    <t>Участие в общегородских субботниках, санитарных пятницах. Производят работы по омоложению и высадке саженцев и цветов. Участвуют в районнных и дворовых праздниках, в городских программах по сбору макулатуры</t>
  </si>
  <si>
    <t>Свердловский район</t>
  </si>
  <si>
    <t>ООО УК "Покровские ворота"</t>
  </si>
  <si>
    <t>Железнодорожный район</t>
  </si>
  <si>
    <t>Ленинский район</t>
  </si>
  <si>
    <t xml:space="preserve">Реквизиты протокола общего собрания об участии в программе (дата/номер)
</t>
  </si>
  <si>
    <t>Кировский район</t>
  </si>
  <si>
    <t>Участие в общегородских субботниках, разбивка цветников, покраска и ремонт МАФ, посадка саженцев, украшение цветами</t>
  </si>
  <si>
    <t>Советский район</t>
  </si>
  <si>
    <t>ул. 9 Мая, 44А, 46</t>
  </si>
  <si>
    <t>Октябрьский район</t>
  </si>
  <si>
    <t>ул. Гусарова, 75</t>
  </si>
  <si>
    <t>Центральный район</t>
  </si>
  <si>
    <t>Площадь жилых и нежилых помещений, тыс.кв.м.</t>
  </si>
  <si>
    <t>Договор управления многоквартирным домом для УО (№ и дата)</t>
  </si>
  <si>
    <t>Смета доходов и расходов на содержание и ремонт общего имущества многоквартирного дома (для ТСЖ)</t>
  </si>
  <si>
    <t>Кадастровый номер земельного участка</t>
  </si>
  <si>
    <t>Площадь земельного участка, кв.м</t>
  </si>
  <si>
    <t>в том числе численность населения старше 14 лет (всего), чел.</t>
  </si>
  <si>
    <t>ул. Заводская, 1</t>
  </si>
  <si>
    <t>ремонт входных групп</t>
  </si>
  <si>
    <t>150 от 18.05.2019, 120-К от 01.03.2016, 265-К от 01.09.2016</t>
  </si>
  <si>
    <t>Участие в общегородских субботниках, высадка  цветов, посадка саженцев, участие в дворовых праздниках</t>
  </si>
  <si>
    <t>190-л от 16.05.2016</t>
  </si>
  <si>
    <t>1997/1996</t>
  </si>
  <si>
    <t>24:50:0400055:204</t>
  </si>
  <si>
    <t>ул. Краснодарская, 9</t>
  </si>
  <si>
    <t>24:50:0400171:323</t>
  </si>
  <si>
    <t>ул. 9 Мая, 26А</t>
  </si>
  <si>
    <t xml:space="preserve">Соответствует </t>
  </si>
  <si>
    <t>ООО УК "Радий"</t>
  </si>
  <si>
    <t>Ранжированный список дворовых территорий для участия в программе по благоустройству дворовых территорий на 2025 год в городе Красноярске</t>
  </si>
  <si>
    <t>Выполнение работ по капитальному ремонту общего имущества многоквартирного дома в 2025 году, проводимого в рамках краткосрочного плана реализации региональной программы капитального ремонта общего имущества в многоквартирных домах Региональным фондом капитального ремонта многоквартирных домов Красноярского края</t>
  </si>
  <si>
    <t>Выполнение работ по текущему ремон-ту согласно п.18 постановления Прави-тельства Российской Федерации от 13.08.2006 № 491 в течение 3 лет, предшествующих принятию решения общим собранием собственников мно-гоквартирного дома</t>
  </si>
  <si>
    <t>Степень вовлечения собственников жи-лых помещений в МКД в мероприятия по трудовому участию</t>
  </si>
  <si>
    <t>Выбранный перечень работ по благо-устройству дворовой территории</t>
  </si>
  <si>
    <t>Доля финансового участия собственников помещений по минимальному перечню видов работ</t>
  </si>
  <si>
    <t>Средний уровень оплаты за жилые помещения и коммунальные услуги по состоянию на 1 января текущего года по многоквартирному (ым) дому (ам), в отношении которого (ых) подается заявление о возмещении на благоустройство дворовой территории</t>
  </si>
  <si>
    <t>Количество малых архитектурных форм на дворовой территории, площадь и материалы покрытий благоустраиваемой территории соответствуют требованиям строительных правил и ГОСТ</t>
  </si>
  <si>
    <t>Перечень иных работ по ремонту эле-ментов благоустройства, расположен-ных на земельном участке, который об-разует дворовую территорию, а также элементов общего имущества много-квартирного дома (фасад, отмостка, входные группы, перила, ограждения и т.д.) достаточный и  обеспечивает ком-плексное благоустройство</t>
  </si>
  <si>
    <t>Виды работ по текущему и (или) капитальному ремонту общего имущества многоквартирного дома на 2025 год</t>
  </si>
  <si>
    <t>Численность населения (всего), проживающего в многоквартирных домах, где будут проводиться работы по благоустройству дворовых территорий в 2025 году, чел.</t>
  </si>
  <si>
    <t>Предусмотрено финансирование для выполнения работ указанных в столбце 40</t>
  </si>
  <si>
    <t>ул. 60 лет Образования СССР, 32</t>
  </si>
  <si>
    <t>ул. 60 лет Образования СССР, 8</t>
  </si>
  <si>
    <t>ул. 60 лет Образования СССР, 36</t>
  </si>
  <si>
    <t>ул. 60 лет Образования СССР, 34</t>
  </si>
  <si>
    <t xml:space="preserve"> ул. 9 Мая, 67, </t>
  </si>
  <si>
    <t xml:space="preserve"> ул. 9 Мая, 69</t>
  </si>
  <si>
    <t>пр. Комсомольский, 2</t>
  </si>
  <si>
    <t>пр. Металлургов, 3, 5</t>
  </si>
  <si>
    <t>ул. Воронова, 37</t>
  </si>
  <si>
    <t>ул. Водопьянова, 8</t>
  </si>
  <si>
    <t>ул. Водопьянова, 8А</t>
  </si>
  <si>
    <t>ул. 60 лет Образования СССР, 21</t>
  </si>
  <si>
    <t>ул. Взлетная, 26</t>
  </si>
  <si>
    <t>ул. Взлетная, 28</t>
  </si>
  <si>
    <t>б-р Солнечный, 7</t>
  </si>
  <si>
    <t>ул. Тельмана, 28А</t>
  </si>
  <si>
    <t>ООО УК "Граджилсервис"</t>
  </si>
  <si>
    <t>ООО УК "Холмсервис"</t>
  </si>
  <si>
    <t>№ 1/2024 от 11.06.2024</t>
  </si>
  <si>
    <t>№ 1/2018 от 06.04.2018</t>
  </si>
  <si>
    <t>24:50:0400397:7905</t>
  </si>
  <si>
    <t>№ 2/2024 от 30.11.2024</t>
  </si>
  <si>
    <t>№ 2/2018 от 10.01.2018</t>
  </si>
  <si>
    <t>24:50:0000000:348842</t>
  </si>
  <si>
    <t>№ 1 от 15.06.2024</t>
  </si>
  <si>
    <t>№ 1 от 28.05.2024</t>
  </si>
  <si>
    <t>№ 2 от 27.08.2024</t>
  </si>
  <si>
    <t>№ 1 от 01.02.2024</t>
  </si>
  <si>
    <t>№ 1 от 30.06.2024 / № 1 от 30.06.2024</t>
  </si>
  <si>
    <t>67,96/67,24</t>
  </si>
  <si>
    <t>№ 1Б от 16.02.2024</t>
  </si>
  <si>
    <t>№ 2/21/2024 от 17.06.2024</t>
  </si>
  <si>
    <t xml:space="preserve">№ 1 от 10.01.2024 </t>
  </si>
  <si>
    <t>№ 4 от 13.05.2024 / № 4 от 13.05.2024</t>
  </si>
  <si>
    <t>1964/1964</t>
  </si>
  <si>
    <t>68,71/76,36</t>
  </si>
  <si>
    <t>№ 1 от 10.06.2024</t>
  </si>
  <si>
    <t>1982/1983</t>
  </si>
  <si>
    <t>№ 2 от 02.12.2024</t>
  </si>
  <si>
    <t>№ 2 от 04.12.2024</t>
  </si>
  <si>
    <t>№ 3 от 05.02.2024</t>
  </si>
  <si>
    <t>да</t>
  </si>
  <si>
    <t>ремонт входных групп, ограждений</t>
  </si>
  <si>
    <t>1998/2000/2003</t>
  </si>
  <si>
    <t>Участие во всевозможных конкурсах районных и городских,имеют призовые места, участие  в общегородских субботниках, высадка  цветов, посадка саженцев, участие в дворовых праздниках</t>
  </si>
  <si>
    <t>частичный ремонт отмостки,кровли, ремонт подъездов</t>
  </si>
  <si>
    <t>№ 2 от 27.05.2024</t>
  </si>
  <si>
    <t xml:space="preserve">№ 01-2024 от 18.06.2024 </t>
  </si>
  <si>
    <t>установка газонных ограждений</t>
  </si>
  <si>
    <t>№ б/н от 22.11.2020</t>
  </si>
  <si>
    <t>24:50:0000000:348843</t>
  </si>
  <si>
    <t>№ 1/2020 от 01.01.2020</t>
  </si>
  <si>
    <t>установка лежачих полицейских</t>
  </si>
  <si>
    <t>24:50:0400056:215</t>
  </si>
  <si>
    <t>92,0/93,0</t>
  </si>
  <si>
    <t>обрезка зеленых насаждений</t>
  </si>
  <si>
    <t>установка ограждений</t>
  </si>
  <si>
    <t>снос зеленых насаждений</t>
  </si>
  <si>
    <t>ремонт спорт площадки, ремонт подпорной стенв, разметка парковочных мест, озеленение дворовой территории</t>
  </si>
  <si>
    <t>ремонт входных групп, ремонт ограждений</t>
  </si>
  <si>
    <t>ремонт входных ремонт, ремонт тмостки, ремонт подъездов</t>
  </si>
  <si>
    <t>ремонт и покраска ограждений, ремонт входных групп</t>
  </si>
  <si>
    <t>ремонт входной группы, покраска скамеек, установка урн, замена уличного освещения</t>
  </si>
  <si>
    <t>ремонт входных групп, фасада мкд</t>
  </si>
  <si>
    <t>ремонт фасда, отмостка, входная группа</t>
  </si>
  <si>
    <t>ремонт подъездов</t>
  </si>
  <si>
    <t>активное участие</t>
  </si>
  <si>
    <t>умеренное участие</t>
  </si>
  <si>
    <r>
      <t xml:space="preserve">Участие собственников в благоустройстве территории за последние </t>
    </r>
    <r>
      <rPr>
        <b/>
        <sz val="14"/>
        <color theme="1"/>
        <rFont val="Times New Roman"/>
        <family val="1"/>
        <charset val="204"/>
      </rPr>
      <t>три года</t>
    </r>
    <r>
      <rPr>
        <b/>
        <sz val="14"/>
        <rFont val="Times New Roman"/>
        <family val="1"/>
        <charset val="204"/>
      </rPr>
      <t xml:space="preserve"> (проведение субботников, участие в конкурсах на лучший двор,  разбивка клумб и т.п.)</t>
    </r>
  </si>
  <si>
    <t>24:50:0400057:168</t>
  </si>
  <si>
    <t>66-23/П от 02.06.2023</t>
  </si>
  <si>
    <t>№ 18/15 от 01.05.2015</t>
  </si>
  <si>
    <t>24:50:0400125:4377</t>
  </si>
  <si>
    <t>24:50:0400011:149</t>
  </si>
  <si>
    <t>№ Вод-8а от 01.12.2016</t>
  </si>
  <si>
    <t>24:50:0400055:139</t>
  </si>
  <si>
    <t>24:50:0400055:274</t>
  </si>
  <si>
    <t>№ 19 от 01.08.2024</t>
  </si>
  <si>
    <t>№ б/н от 18.05.2015</t>
  </si>
  <si>
    <t>24:50:0400007:193</t>
  </si>
  <si>
    <t>№3 от 01.07.2021</t>
  </si>
  <si>
    <t>24:50:0400012:279</t>
  </si>
  <si>
    <t>№08/2023 от 01.07.2023/ №11/2020 от 15.03.2020</t>
  </si>
  <si>
    <t>24:50:0400205:583</t>
  </si>
  <si>
    <t>№ 03/2022 от 01.09.2022</t>
  </si>
  <si>
    <t>24:50:0400086:9904</t>
  </si>
  <si>
    <t>№ 6/2021 от 01.02.2021</t>
  </si>
  <si>
    <t>24:50:0400205:578</t>
  </si>
  <si>
    <t>24:50:0400417:133</t>
  </si>
  <si>
    <t>24:50:0400204:476</t>
  </si>
  <si>
    <t>№1 от 10.04.2017</t>
  </si>
  <si>
    <t>24:50:0400056:267</t>
  </si>
  <si>
    <t>24:50:0400013:89</t>
  </si>
  <si>
    <t>б/н от 28.04.2016</t>
  </si>
  <si>
    <t>24:50:0400417:139</t>
  </si>
  <si>
    <t>24:50:0400054:4054</t>
  </si>
  <si>
    <t>б/н от 10.05.2024</t>
  </si>
  <si>
    <t>б/н от 05.12.2024</t>
  </si>
  <si>
    <t xml:space="preserve">ТСЖ " Берег " </t>
  </si>
  <si>
    <t xml:space="preserve">ООО УК "Новый город" </t>
  </si>
  <si>
    <t xml:space="preserve">ООО УК "Престиж" </t>
  </si>
  <si>
    <t xml:space="preserve">ТСЖ "Старт" </t>
  </si>
  <si>
    <t xml:space="preserve">ООО УК "Гарант ЖКХ" </t>
  </si>
  <si>
    <t xml:space="preserve">ТСЖ " Мечта " </t>
  </si>
  <si>
    <t xml:space="preserve">ООО УК "ДомКом" </t>
  </si>
  <si>
    <t>ул. 78 Добровольческой бригады, 14А, 14Б, 14В</t>
  </si>
  <si>
    <t>ул. Микуцкого, 3</t>
  </si>
  <si>
    <t>пр. Ульяновский, 2Б, 2В</t>
  </si>
  <si>
    <t>ООО УК "Альфа"</t>
  </si>
  <si>
    <t xml:space="preserve">ТСЖ "Север " </t>
  </si>
  <si>
    <t>№ 1А от 22.04.2024/ № 1Б/2024 от 22.04.2024/ № 1В/2024 от 22.04.2024</t>
  </si>
  <si>
    <t>№ 4 от 05.02.2024</t>
  </si>
  <si>
    <t>№ 5 от 25.05.2022/№ 7 от 25.05.2022</t>
  </si>
  <si>
    <t>Да</t>
  </si>
  <si>
    <t>мин / доп</t>
  </si>
  <si>
    <t xml:space="preserve">мин </t>
  </si>
  <si>
    <t>мин</t>
  </si>
  <si>
    <t>доп</t>
  </si>
  <si>
    <t>ул. Борисевича, 10</t>
  </si>
  <si>
    <t>ООО УК "Супер Строй Красноярск"</t>
  </si>
  <si>
    <t>№ 2 от 29.11.2024</t>
  </si>
  <si>
    <t>Посадка цветов, уборка мусора, высадка саженцев, покраска маф, участие в районных праздниках</t>
  </si>
  <si>
    <t>103/2 от 21.02.2024</t>
  </si>
  <si>
    <t>24:50:0500366:86</t>
  </si>
  <si>
    <t>ул. Спортивная, 190</t>
  </si>
  <si>
    <t>№ Б 145-лен от 11.06.2024</t>
  </si>
  <si>
    <t>216-л от 20.05.2016</t>
  </si>
  <si>
    <t>24:50:0500332:66</t>
  </si>
  <si>
    <t>ул. Инструментальная, 7</t>
  </si>
  <si>
    <t>ООО УК "МОЙ ДОМ"</t>
  </si>
  <si>
    <t>№ 7/10/24 от 01.12.2024</t>
  </si>
  <si>
    <t>б/н от 01.11.2024</t>
  </si>
  <si>
    <t>24:50:0500131:36</t>
  </si>
  <si>
    <t>пр. имени газеты "Красноярский рабочий", 45А</t>
  </si>
  <si>
    <t>№ 1/45а-ПВ-бл от 24.06.2024</t>
  </si>
  <si>
    <t xml:space="preserve">Требуется </t>
  </si>
  <si>
    <t>1/45а-ПВ от 25.02.2022</t>
  </si>
  <si>
    <t>24:50:0500180:68</t>
  </si>
  <si>
    <t xml:space="preserve">ул. Львовская, 51 </t>
  </si>
  <si>
    <t>№ Б 120-лен от 11.01.2024</t>
  </si>
  <si>
    <t>130-л от 11.04.2016</t>
  </si>
  <si>
    <t>24:50:0500308:81</t>
  </si>
  <si>
    <t>ул. Волжская, 55</t>
  </si>
  <si>
    <t>№ Б 100-лен от 20.01.2024</t>
  </si>
  <si>
    <t>210-п от 20.05.2016</t>
  </si>
  <si>
    <t>24:50:0500307:13</t>
  </si>
  <si>
    <t>ул. Крайняя, 2А</t>
  </si>
  <si>
    <t>ООО УК "Первый Квартал"</t>
  </si>
  <si>
    <t>№ 1 от 25.06.2024</t>
  </si>
  <si>
    <t>Ремонт входных групп</t>
  </si>
  <si>
    <t>б/н от 06.09.2019</t>
  </si>
  <si>
    <t>24:50:0500125:67</t>
  </si>
  <si>
    <t>ул. Волжская, 29</t>
  </si>
  <si>
    <t>№ Б 68-лен от 01.01.2024</t>
  </si>
  <si>
    <t>304-л от 15.08.2016</t>
  </si>
  <si>
    <t>24:50:0500308:104</t>
  </si>
  <si>
    <t>ул. Львовская, 37</t>
  </si>
  <si>
    <t>№ Б 102-лен от 24.01.2024</t>
  </si>
  <si>
    <t>272-л от 04.07.2016</t>
  </si>
  <si>
    <t>24:50:0500309:18</t>
  </si>
  <si>
    <t>ООО УК "Новопокровская"</t>
  </si>
  <si>
    <t xml:space="preserve"> № М24/ДУ от 01.06.2024</t>
  </si>
  <si>
    <t>Выполняются</t>
  </si>
  <si>
    <t>Посадка зелёных насаждений, проведение субботников</t>
  </si>
  <si>
    <t>нет</t>
  </si>
  <si>
    <t>№ М24/ДУ от 01.06.2024</t>
  </si>
  <si>
    <t xml:space="preserve"> - </t>
  </si>
  <si>
    <t>24:50:0300305:10330</t>
  </si>
  <si>
    <t>ул. Ады Лебедевой, 66</t>
  </si>
  <si>
    <t>ООО "Жилищный трест"</t>
  </si>
  <si>
    <t>№ 1/БДВ/2024 от 16 06.2024</t>
  </si>
  <si>
    <t>Посадка цветов, уборка мусора, высадка саженцев</t>
  </si>
  <si>
    <t xml:space="preserve">Окраска входных групп фасадной части подъездов </t>
  </si>
  <si>
    <t>№ 22 от 01.07.2016</t>
  </si>
  <si>
    <t>24:50:0300223:101</t>
  </si>
  <si>
    <t>ул. Ленина, 95</t>
  </si>
  <si>
    <t>ТСЖ  "Атлант"</t>
  </si>
  <si>
    <t xml:space="preserve">№ 1/24 от 03.03.2024 </t>
  </si>
  <si>
    <t xml:space="preserve">Окраска входных групп подъездов </t>
  </si>
  <si>
    <t>Протокол № 1/12 от 17.02.2012</t>
  </si>
  <si>
    <t>24:50:0300245:159</t>
  </si>
  <si>
    <t>пр. имени газеты "Красноярский рабочий", 99</t>
  </si>
  <si>
    <t>ООО УК "Кировская"</t>
  </si>
  <si>
    <t>№ 4-Б от 26.11.2024</t>
  </si>
  <si>
    <t>выполняются</t>
  </si>
  <si>
    <t>мин /доп</t>
  </si>
  <si>
    <t>ремонт  (окраска) цоколя МКД, обрезка зеленых насаждений, посадка саженцев, окраска входных групп.</t>
  </si>
  <si>
    <t>Б/н от 01.03.2023</t>
  </si>
  <si>
    <t>24:50:0600020:3587</t>
  </si>
  <si>
    <t>пр. имени газеты "Красноярский рабочий", 89</t>
  </si>
  <si>
    <t xml:space="preserve">№ К/Б/24 -256 от 28.07.2024
</t>
  </si>
  <si>
    <t>Участие в общегородских субботниках, высадка  цветов, посадка саженцев, участие в районных и дворовых праздниках, сборка макулатуры</t>
  </si>
  <si>
    <t xml:space="preserve">98,7
</t>
  </si>
  <si>
    <t>кронирование деревьев</t>
  </si>
  <si>
    <t xml:space="preserve">275-К от 01.10.2016 
</t>
  </si>
  <si>
    <t xml:space="preserve">24:50:0600018:183
</t>
  </si>
  <si>
    <t>пр. имени газеты "Красноярский рабочий", 101</t>
  </si>
  <si>
    <t>№ К/Б/24-195 от 11.06.2024</t>
  </si>
  <si>
    <t xml:space="preserve">98,6
</t>
  </si>
  <si>
    <t>устройство контейнерной площадки для сбора ТКО</t>
  </si>
  <si>
    <t xml:space="preserve">71-К от 01.04.2016,
</t>
  </si>
  <si>
    <t xml:space="preserve">24:50:0600020:3588
</t>
  </si>
  <si>
    <t>пр. имени газеты "Красноярский рабочий", 103а</t>
  </si>
  <si>
    <t>№ К/Б/24-196 от 11.06.2024</t>
  </si>
  <si>
    <t>226-К от 01.08.2016</t>
  </si>
  <si>
    <t>24:50:0600020:3589</t>
  </si>
  <si>
    <t>ул. Мичурина, 57
ул. Кутузова, 5</t>
  </si>
  <si>
    <t>ООО УК "СуперСтройКрасноярск"</t>
  </si>
  <si>
    <t>№ 1 от 29.11.2024, 
№ 2 от 29.11.2024</t>
  </si>
  <si>
    <t>1953, 1953</t>
  </si>
  <si>
    <t>не выполняются</t>
  </si>
  <si>
    <t>72,96
68,76</t>
  </si>
  <si>
    <t>Участие в общегородских субботниках, продовольственные ярмарки, разбивка цветников, покраска и ремонт МАФ, масленичные гуляния.</t>
  </si>
  <si>
    <t>ремонт отмостки со стороны двора; ремонт входных групп</t>
  </si>
  <si>
    <t>80/1 от 18.01.2024;
104/1 от 01.01.2022</t>
  </si>
  <si>
    <t>24:50:0600093:43</t>
  </si>
  <si>
    <t>ул. Мичурина, 55
ул. Кутузова, 4</t>
  </si>
  <si>
    <t>ООО УК "СуперСтрой Красноярск", ООО УК "ЖСК"</t>
  </si>
  <si>
    <t>№ 1 от 29.11.2024,
 № К/Б/24-188 от 11.06.2024</t>
  </si>
  <si>
    <t>1952, 1952</t>
  </si>
  <si>
    <t>77,11
72,85</t>
  </si>
  <si>
    <t>Участие в общегородских субботниках, "маевки"-субботники в мае, санитарные пятницы, продовольственные ярмарки, масленичные гуляния,  участие в районных и дворовых праздниках, сборка макулатуры, омоложение и высадка саженцев и цветов,</t>
  </si>
  <si>
    <t>99,7
96,7</t>
  </si>
  <si>
    <t>ремонт цоколя со стороны двора; ремонт кровли</t>
  </si>
  <si>
    <t xml:space="preserve">139 от 01.09.2016, 
113-К от 01.05.2016 </t>
  </si>
  <si>
    <t>24:50:0600057:30</t>
  </si>
  <si>
    <t>ул. Щорса, 48</t>
  </si>
  <si>
    <t>№ 1 от 15.05.2024</t>
  </si>
  <si>
    <t>Санитарные пятницы, субботники, районные и дворовые праздники, городская программа по сбору макулатуры</t>
  </si>
  <si>
    <t>ремонт входных групп, ремонт отмостки</t>
  </si>
  <si>
    <t>№ Щорса-48 от 17.09.2021</t>
  </si>
  <si>
    <t>24:50:0600047:224</t>
  </si>
  <si>
    <t>ул. Тотмина, 8</t>
  </si>
  <si>
    <t>ООО "ЭнергоАудитИнвест"</t>
  </si>
  <si>
    <t>№ 8 от 29.11.2024</t>
  </si>
  <si>
    <t>Ремонт подъездов МКД</t>
  </si>
  <si>
    <t>№ Б/н от 01.06.2016</t>
  </si>
  <si>
    <t>24:50:0100174:221</t>
  </si>
  <si>
    <t>ул. Академика Киренского, 71</t>
  </si>
  <si>
    <t>ТСН "ТСЖ "РУСЬ"</t>
  </si>
  <si>
    <t>№ 2 от 24.06.2024</t>
  </si>
  <si>
    <t>Ремонт межпанельных швов, установка ограждения детской площадки, посадка кустарников</t>
  </si>
  <si>
    <t>Протокол № 1 от 25.04.2017 создание ТСН ТСЖ "Русь"</t>
  </si>
  <si>
    <t>24:50:0100281:574</t>
  </si>
  <si>
    <t>ул. Академгородок, 19</t>
  </si>
  <si>
    <t>ООО "Академическое"</t>
  </si>
  <si>
    <t xml:space="preserve">№ 9 от 10.06.2024 </t>
  </si>
  <si>
    <t>Ремонт подъездов МКД, установка видеонаблюдения</t>
  </si>
  <si>
    <t>№ 09 от 15.09.2018</t>
  </si>
  <si>
    <t>24:50:0100443:6162</t>
  </si>
  <si>
    <t>ул. Академгородок, 1</t>
  </si>
  <si>
    <t>№ 1 от 06.06.2024</t>
  </si>
  <si>
    <t>№ 07 от 09.10.2017</t>
  </si>
  <si>
    <t>24:50:0100444:1950</t>
  </si>
  <si>
    <t>ул. Академгородок, 9</t>
  </si>
  <si>
    <t>№ 1 от 17.06.2024</t>
  </si>
  <si>
    <t>Ремонт подъездов МКД, обрезка зеленых насаждений</t>
  </si>
  <si>
    <t>№ Б/н от 09.09.2023</t>
  </si>
  <si>
    <t>24:50:0100444:1951</t>
  </si>
  <si>
    <t>ООО УК "Меркурий"</t>
  </si>
  <si>
    <t>№ 3/75 от 20.11.2024</t>
  </si>
  <si>
    <t>Ремонт входных групп МКД</t>
  </si>
  <si>
    <t>№ 1/75 от 01.08.2021</t>
  </si>
  <si>
    <t>24:50:0100189:231</t>
  </si>
  <si>
    <t>ул. Академгородок, 25</t>
  </si>
  <si>
    <t>№ 1 от 23.06.2024</t>
  </si>
  <si>
    <t>1991/1992</t>
  </si>
  <si>
    <t>Ремонт подъездов МКД, установка контейнерной плрщадки</t>
  </si>
  <si>
    <t>№ Б/н от 12.04.2021</t>
  </si>
  <si>
    <t>24:50:0100443:6152</t>
  </si>
  <si>
    <t>ул. Гусарова, 51</t>
  </si>
  <si>
    <t>№ 5/51 от 17.06.2024</t>
  </si>
  <si>
    <t>№ 1/51 от 01.10.2021</t>
  </si>
  <si>
    <t>24:50:0100189:218</t>
  </si>
  <si>
    <t>ул. Гусарова, 48</t>
  </si>
  <si>
    <t>ООО "ПодрядЛюкс"</t>
  </si>
  <si>
    <t>№ 1 от 29.11.2024</t>
  </si>
  <si>
    <t>Ремонт входных групп, снос зеленых насаждений</t>
  </si>
  <si>
    <t>№ Б/н от 28.07.2021</t>
  </si>
  <si>
    <t>24:50:0000000:158877</t>
  </si>
  <si>
    <t>ул. Гусарова, 71</t>
  </si>
  <si>
    <t>ООО "УК "Озерный"</t>
  </si>
  <si>
    <t>№ 1 от 04.12.2024</t>
  </si>
  <si>
    <t>Ремонт межпанельных швов, установка парковочных ограничителей</t>
  </si>
  <si>
    <t>№ Б/н от 03.09.2021</t>
  </si>
  <si>
    <t>24:50:0100189:3050</t>
  </si>
  <si>
    <t>ул. Гусарова, 3А</t>
  </si>
  <si>
    <t>№ Б/н от 26.08.2024</t>
  </si>
  <si>
    <t>24:50:0100188:346</t>
  </si>
  <si>
    <t>ул. Юшкова, 14</t>
  </si>
  <si>
    <t>№ 1 от 18.12.2024</t>
  </si>
  <si>
    <t>24:50:0100173:1160</t>
  </si>
  <si>
    <t>ул. Юшкова, 12</t>
  </si>
  <si>
    <t>№ 1 от 06.05.2024</t>
  </si>
  <si>
    <t>24:50:0100173:158317</t>
  </si>
  <si>
    <t>ул. Красная площадь, 1</t>
  </si>
  <si>
    <t>ООО УК «Культура ЖКХ»</t>
  </si>
  <si>
    <t>20.11.2024 № 4/2024</t>
  </si>
  <si>
    <t>Окраска входных групп</t>
  </si>
  <si>
    <t>№ 1/2023 от 05.11.2023</t>
  </si>
  <si>
    <t>24:50:0200167:184</t>
  </si>
  <si>
    <t>ул. Республики, 46</t>
  </si>
  <si>
    <t>29.11.2024 № 3/46</t>
  </si>
  <si>
    <t>№ 1/46 от 03.07.2023</t>
  </si>
  <si>
    <t>24:50:0200090:195</t>
  </si>
  <si>
    <t>09.03.2023 № ЖД/23-30</t>
  </si>
  <si>
    <t>№88 от 28.02.2016</t>
  </si>
  <si>
    <t>24:50:0000000:1339</t>
  </si>
  <si>
    <t>ул. Красномосковская, 3</t>
  </si>
  <si>
    <t>04.12.2024 № 2/3</t>
  </si>
  <si>
    <t>№1/3 от 14.02.2022</t>
  </si>
  <si>
    <t>24:50:0200082:310</t>
  </si>
  <si>
    <t>ул. Судостроительная, 127</t>
  </si>
  <si>
    <t>ООО УК "Практика"</t>
  </si>
  <si>
    <t xml:space="preserve"> № 1/127ПББ от 29.11.2024</t>
  </si>
  <si>
    <t>Участие в общегородских субботниках, санитарных пятницах, проектах по озеленению, разбивка клумб. Проводят работы по омоложению и высадке кустарников, саженцев цветов, прополке соряков. Участвуют в районнных и дворовых праздниках</t>
  </si>
  <si>
    <t>Посадка зелёных насаждений, проведение субботников, покраска МАФ</t>
  </si>
  <si>
    <t>Ремонт входных групп, ограждений, перил, замена, модернизация лифтов, ремонт лифтовых шахт, машинных и блочных помещений</t>
  </si>
  <si>
    <t>№ 1/127П от 27.04.2016</t>
  </si>
  <si>
    <t>24:50:0700153:340</t>
  </si>
  <si>
    <t>ул. Кольцевая, 8</t>
  </si>
  <si>
    <t>ООО УК «КомСервис»</t>
  </si>
  <si>
    <t>№ 2-2024-К от 01.11.2024</t>
  </si>
  <si>
    <t>Участие в общегородских субботниках, санитарных пятницах, проектах по озеленению. Проводят работы по омоложению и высадке кустарников, саженцев цветов. Участвуют в районнных и дворовых праздниках</t>
  </si>
  <si>
    <t>Кронирование деревьев, ремонт входных групп</t>
  </si>
  <si>
    <t>№1-8-К от 01.04.2024</t>
  </si>
  <si>
    <t>24:50:0700193:456</t>
  </si>
  <si>
    <t>ул. Парашютная, 14</t>
  </si>
  <si>
    <t xml:space="preserve"> № 1/14ПББ от 29.11.2024</t>
  </si>
  <si>
    <t>Ремонт входных групп, ограждений, перил, межпанельных швов, замена, модернизация лифтов, ремонт лифтовых шахт, машинных и блочных помещений</t>
  </si>
  <si>
    <t>№ 1/14П от 23.12.2021</t>
  </si>
  <si>
    <t>24:50:0700251:1447</t>
  </si>
  <si>
    <t>пер. Афонтовский, 9</t>
  </si>
  <si>
    <t>ООО УК "СитиСервис"</t>
  </si>
  <si>
    <t xml:space="preserve">№ 1 от 01.12.2024 </t>
  </si>
  <si>
    <t>Участие в общегородских субботниках, покраска вазонов, посадка деревьев, кустариков и цветов, кронирование живой изгороди</t>
  </si>
  <si>
    <t>Посадка цветов, покраска вазонов, высадка саженцев</t>
  </si>
  <si>
    <t>Ремонт входных групп, отмостки, покраска фасада</t>
  </si>
  <si>
    <t>б/н от 01.12.2014</t>
  </si>
  <si>
    <t>24:50:0700252:10</t>
  </si>
  <si>
    <t>ул. Судостроительная, 26</t>
  </si>
  <si>
    <t>ООО УК "Согласие"</t>
  </si>
  <si>
    <t>№ 1-БДТ от 01.12.2024</t>
  </si>
  <si>
    <t>Ремонт входных групп, установка откатных ворот</t>
  </si>
  <si>
    <t>№07-10/2016 от 07.10.2016</t>
  </si>
  <si>
    <t>24:50:0700175:4486</t>
  </si>
  <si>
    <t>ул. Алеши Тимошенкова, 131</t>
  </si>
  <si>
    <t>№ 131-ББ от 20.06.2024</t>
  </si>
  <si>
    <t>Участие в общегородских субботниках, высадка  цветов, посадка сдеревьев, кустарников и цветов, участие в дворовых праздниках</t>
  </si>
  <si>
    <t>Посадка деревьев, уборка мусора, высадка саженцев цветов и кустарников,  участие в районных праздниках</t>
  </si>
  <si>
    <t>Утепление межпанельных швов</t>
  </si>
  <si>
    <t>№1/131-ПВ 27.09.2022</t>
  </si>
  <si>
    <t>24:50:0700342:532</t>
  </si>
  <si>
    <t>ул. 60 лет Октября, 83</t>
  </si>
  <si>
    <t>ООО УК «ЖСК»</t>
  </si>
  <si>
    <t>№ СВ/23-142 от 03.12.2024</t>
  </si>
  <si>
    <t>Участие в общегородских субботниках,  посадка цветов, планировка земельного участка и его содержание</t>
  </si>
  <si>
    <t>Посадка цветов и кустарников, уборка мусора</t>
  </si>
  <si>
    <t>Посадка деревьев, кустарников</t>
  </si>
  <si>
    <t>№ 1-83/Св от 30.06.2016</t>
  </si>
  <si>
    <t>24:50:0000000:1368</t>
  </si>
  <si>
    <t>ул. Дмитрия Мартынова, 24</t>
  </si>
  <si>
    <t>99,5,
98,7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</si>
</sst>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dd/mm/yy\ h:mm;@"/>
    <numFmt numFmtId="167" formatCode="#,##0.00\ _₽"/>
    <numFmt numFmtId="168" formatCode="0.0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sz val="14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6" fillId="0" borderId="0"/>
    <xf numFmtId="0" fontId="11" fillId="0" borderId="0"/>
    <xf numFmtId="0" fontId="5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10">
    <xf numFmtId="0" fontId="0" fillId="0" borderId="0" xfId="0"/>
    <xf numFmtId="0" fontId="16" fillId="0" borderId="1" xfId="0" applyFont="1" applyBorder="1"/>
    <xf numFmtId="0" fontId="8" fillId="2" borderId="2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3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 wrapText="1"/>
    </xf>
    <xf numFmtId="168" fontId="7" fillId="2" borderId="1" xfId="3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8" fontId="7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7" fillId="2" borderId="1" xfId="1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21" fillId="2" borderId="1" xfId="10" applyFont="1" applyFill="1" applyBorder="1" applyAlignment="1">
      <alignment horizontal="center" vertical="center" wrapText="1"/>
    </xf>
    <xf numFmtId="0" fontId="16" fillId="4" borderId="1" xfId="0" applyFont="1" applyFill="1" applyBorder="1"/>
    <xf numFmtId="0" fontId="9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10" applyNumberFormat="1" applyFont="1" applyFill="1" applyBorder="1" applyAlignment="1">
      <alignment vertical="center"/>
    </xf>
    <xf numFmtId="165" fontId="13" fillId="2" borderId="1" xfId="10" applyNumberFormat="1" applyFont="1" applyFill="1" applyBorder="1" applyAlignment="1">
      <alignment vertical="center"/>
    </xf>
    <xf numFmtId="0" fontId="13" fillId="2" borderId="1" xfId="10" applyFont="1" applyFill="1" applyBorder="1" applyAlignment="1">
      <alignment vertical="center"/>
    </xf>
    <xf numFmtId="0" fontId="16" fillId="5" borderId="1" xfId="0" applyFont="1" applyFill="1" applyBorder="1"/>
    <xf numFmtId="0" fontId="16" fillId="2" borderId="0" xfId="3" applyFont="1" applyFill="1" applyAlignment="1">
      <alignment wrapText="1"/>
    </xf>
    <xf numFmtId="4" fontId="9" fillId="2" borderId="1" xfId="3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7" fillId="0" borderId="1" xfId="0" applyFont="1" applyFill="1" applyBorder="1" applyAlignment="1">
      <alignment horizontal="center" vertical="center"/>
    </xf>
    <xf numFmtId="0" fontId="16" fillId="0" borderId="1" xfId="0" applyFont="1" applyFill="1" applyBorder="1"/>
    <xf numFmtId="0" fontId="0" fillId="2" borderId="0" xfId="0" applyFill="1" applyAlignment="1"/>
    <xf numFmtId="0" fontId="23" fillId="2" borderId="0" xfId="3" applyFont="1" applyFill="1" applyAlignment="1">
      <alignment wrapText="1"/>
    </xf>
    <xf numFmtId="166" fontId="16" fillId="2" borderId="0" xfId="3" applyNumberFormat="1" applyFont="1" applyFill="1" applyAlignment="1">
      <alignment wrapText="1"/>
    </xf>
    <xf numFmtId="4" fontId="16" fillId="2" borderId="0" xfId="0" applyNumberFormat="1" applyFont="1" applyFill="1"/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6" fontId="16" fillId="2" borderId="0" xfId="0" applyNumberFormat="1" applyFont="1" applyFill="1"/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168" fontId="7" fillId="3" borderId="1" xfId="0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22" fontId="13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8" fontId="7" fillId="3" borderId="1" xfId="3" applyNumberFormat="1" applyFont="1" applyFill="1" applyBorder="1" applyAlignment="1">
      <alignment horizontal="center" vertical="center" wrapText="1"/>
    </xf>
    <xf numFmtId="165" fontId="13" fillId="3" borderId="1" xfId="10" applyNumberFormat="1" applyFont="1" applyFill="1" applyBorder="1" applyAlignment="1">
      <alignment vertical="center" wrapText="1"/>
    </xf>
    <xf numFmtId="0" fontId="13" fillId="3" borderId="1" xfId="10" applyFont="1" applyFill="1" applyBorder="1" applyAlignment="1">
      <alignment horizontal="center" vertical="center" wrapText="1"/>
    </xf>
    <xf numFmtId="0" fontId="13" fillId="3" borderId="1" xfId="1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0" fontId="15" fillId="2" borderId="0" xfId="3" applyFont="1" applyFill="1" applyAlignment="1">
      <alignment vertical="center" wrapText="1"/>
    </xf>
    <xf numFmtId="22" fontId="7" fillId="3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22" fontId="7" fillId="0" borderId="1" xfId="3" applyNumberFormat="1" applyFont="1" applyFill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2" fontId="13" fillId="0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22" fontId="7" fillId="2" borderId="1" xfId="3" applyNumberFormat="1" applyFont="1" applyFill="1" applyBorder="1" applyAlignment="1">
      <alignment horizontal="center" vertical="center" wrapText="1"/>
    </xf>
    <xf numFmtId="165" fontId="13" fillId="2" borderId="1" xfId="10" applyNumberFormat="1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66" fontId="7" fillId="0" borderId="1" xfId="3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0" fontId="7" fillId="0" borderId="1" xfId="3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65" fontId="7" fillId="3" borderId="1" xfId="0" applyNumberFormat="1" applyFont="1" applyFill="1" applyBorder="1" applyAlignment="1">
      <alignment vertical="center" wrapText="1"/>
    </xf>
    <xf numFmtId="0" fontId="7" fillId="2" borderId="1" xfId="0" applyFont="1" applyFill="1" applyBorder="1"/>
    <xf numFmtId="0" fontId="4" fillId="2" borderId="1" xfId="0" applyFont="1" applyFill="1" applyBorder="1"/>
    <xf numFmtId="4" fontId="9" fillId="2" borderId="1" xfId="0" applyNumberFormat="1" applyFont="1" applyFill="1" applyBorder="1" applyAlignment="1">
      <alignment vertical="center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7" fillId="3" borderId="2" xfId="3" applyNumberFormat="1" applyFont="1" applyFill="1" applyBorder="1" applyAlignment="1">
      <alignment horizontal="center" vertical="center" wrapText="1"/>
    </xf>
    <xf numFmtId="168" fontId="7" fillId="3" borderId="2" xfId="0" applyNumberFormat="1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4" fontId="22" fillId="2" borderId="1" xfId="1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2" borderId="1" xfId="1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/>
    </xf>
    <xf numFmtId="0" fontId="7" fillId="2" borderId="1" xfId="10" applyFont="1" applyFill="1" applyBorder="1" applyAlignment="1">
      <alignment vertical="center"/>
    </xf>
    <xf numFmtId="0" fontId="7" fillId="2" borderId="1" xfId="10" applyFont="1" applyFill="1" applyBorder="1" applyAlignment="1">
      <alignment vertical="center" wrapText="1"/>
    </xf>
    <xf numFmtId="4" fontId="7" fillId="3" borderId="1" xfId="3" applyNumberFormat="1" applyFont="1" applyFill="1" applyBorder="1" applyAlignment="1">
      <alignment vertical="center" wrapText="1"/>
    </xf>
    <xf numFmtId="4" fontId="9" fillId="3" borderId="1" xfId="3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7" fillId="0" borderId="1" xfId="3" applyNumberFormat="1" applyFont="1" applyFill="1" applyBorder="1" applyAlignment="1">
      <alignment vertical="center" wrapText="1"/>
    </xf>
    <xf numFmtId="4" fontId="7" fillId="3" borderId="2" xfId="3" applyNumberFormat="1" applyFont="1" applyFill="1" applyBorder="1" applyAlignment="1">
      <alignment vertical="center" wrapText="1"/>
    </xf>
    <xf numFmtId="4" fontId="9" fillId="2" borderId="1" xfId="3" applyNumberFormat="1" applyFont="1" applyFill="1" applyBorder="1" applyAlignment="1">
      <alignment vertical="center" wrapText="1"/>
    </xf>
    <xf numFmtId="4" fontId="7" fillId="2" borderId="1" xfId="3" applyNumberFormat="1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/>
    </xf>
    <xf numFmtId="4" fontId="7" fillId="2" borderId="2" xfId="3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167" fontId="7" fillId="2" borderId="1" xfId="3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/>
    </xf>
    <xf numFmtId="4" fontId="9" fillId="0" borderId="1" xfId="3" applyNumberFormat="1" applyFont="1" applyFill="1" applyBorder="1" applyAlignment="1">
      <alignment vertical="center" wrapText="1"/>
    </xf>
    <xf numFmtId="4" fontId="9" fillId="2" borderId="2" xfId="3" applyNumberFormat="1" applyFont="1" applyFill="1" applyBorder="1" applyAlignment="1">
      <alignment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2" fontId="7" fillId="2" borderId="1" xfId="13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13" fillId="2" borderId="2" xfId="0" applyNumberFormat="1" applyFont="1" applyFill="1" applyBorder="1" applyAlignment="1">
      <alignment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2" fontId="7" fillId="3" borderId="2" xfId="13" applyNumberFormat="1" applyFont="1" applyFill="1" applyBorder="1" applyAlignment="1">
      <alignment horizontal="center" vertical="center"/>
    </xf>
    <xf numFmtId="0" fontId="7" fillId="3" borderId="2" xfId="3" applyNumberFormat="1" applyFont="1" applyFill="1" applyBorder="1" applyAlignment="1">
      <alignment horizontal="center" vertical="center" wrapText="1"/>
    </xf>
    <xf numFmtId="167" fontId="7" fillId="3" borderId="2" xfId="3" applyNumberFormat="1" applyFont="1" applyFill="1" applyBorder="1" applyAlignment="1">
      <alignment vertical="center" wrapText="1"/>
    </xf>
    <xf numFmtId="0" fontId="26" fillId="3" borderId="1" xfId="1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9" fillId="3" borderId="2" xfId="3" applyNumberFormat="1" applyFont="1" applyFill="1" applyBorder="1" applyAlignment="1">
      <alignment vertical="center" wrapText="1"/>
    </xf>
    <xf numFmtId="4" fontId="7" fillId="0" borderId="0" xfId="3" applyNumberFormat="1" applyFont="1" applyFill="1" applyBorder="1" applyAlignment="1">
      <alignment vertical="center" wrapText="1"/>
    </xf>
    <xf numFmtId="4" fontId="9" fillId="3" borderId="1" xfId="3" applyNumberFormat="1" applyFont="1" applyFill="1" applyBorder="1" applyAlignment="1">
      <alignment horizontal="right" vertical="center" wrapText="1"/>
    </xf>
    <xf numFmtId="4" fontId="9" fillId="3" borderId="2" xfId="3" applyNumberFormat="1" applyFont="1" applyFill="1" applyBorder="1" applyAlignment="1">
      <alignment horizontal="right" vertical="center" wrapText="1"/>
    </xf>
    <xf numFmtId="4" fontId="9" fillId="2" borderId="1" xfId="3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 wrapText="1"/>
    </xf>
    <xf numFmtId="165" fontId="13" fillId="3" borderId="1" xfId="1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 wrapText="1"/>
    </xf>
    <xf numFmtId="165" fontId="21" fillId="3" borderId="1" xfId="0" applyNumberFormat="1" applyFont="1" applyFill="1" applyBorder="1" applyAlignment="1">
      <alignment horizontal="right" vertical="center"/>
    </xf>
    <xf numFmtId="165" fontId="21" fillId="3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 wrapText="1"/>
    </xf>
    <xf numFmtId="165" fontId="21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65" fontId="21" fillId="0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165" fontId="13" fillId="2" borderId="1" xfId="10" applyNumberFormat="1" applyFont="1" applyFill="1" applyBorder="1" applyAlignment="1">
      <alignment horizontal="right" vertical="center"/>
    </xf>
    <xf numFmtId="165" fontId="13" fillId="0" borderId="1" xfId="0" applyNumberFormat="1" applyFont="1" applyFill="1" applyBorder="1" applyAlignment="1">
      <alignment horizontal="right" vertical="center" wrapText="1"/>
    </xf>
    <xf numFmtId="165" fontId="13" fillId="2" borderId="1" xfId="0" applyNumberFormat="1" applyFont="1" applyFill="1" applyBorder="1" applyAlignment="1">
      <alignment horizontal="right" vertical="center" wrapText="1"/>
    </xf>
    <xf numFmtId="165" fontId="7" fillId="2" borderId="1" xfId="10" applyNumberFormat="1" applyFont="1" applyFill="1" applyBorder="1" applyAlignment="1">
      <alignment horizontal="right" vertical="center"/>
    </xf>
    <xf numFmtId="165" fontId="21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165" fontId="21" fillId="0" borderId="1" xfId="0" applyNumberFormat="1" applyFont="1" applyFill="1" applyBorder="1" applyAlignment="1">
      <alignment horizontal="right" vertical="center" wrapText="1"/>
    </xf>
    <xf numFmtId="165" fontId="13" fillId="2" borderId="1" xfId="1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/>
    </xf>
    <xf numFmtId="165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165" fontId="9" fillId="2" borderId="2" xfId="3" applyNumberFormat="1" applyFont="1" applyFill="1" applyBorder="1" applyAlignment="1">
      <alignment horizontal="center" vertical="center" wrapText="1"/>
    </xf>
    <xf numFmtId="165" fontId="9" fillId="2" borderId="3" xfId="3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2" fontId="9" fillId="2" borderId="2" xfId="3" applyNumberFormat="1" applyFont="1" applyFill="1" applyBorder="1" applyAlignment="1">
      <alignment horizontal="center" vertical="center" wrapText="1"/>
    </xf>
    <xf numFmtId="2" fontId="9" fillId="2" borderId="3" xfId="3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1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9" fillId="2" borderId="4" xfId="3" applyNumberFormat="1" applyFont="1" applyFill="1" applyBorder="1" applyAlignment="1">
      <alignment horizontal="center" vertical="center" wrapText="1"/>
    </xf>
    <xf numFmtId="4" fontId="9" fillId="2" borderId="6" xfId="3" applyNumberFormat="1" applyFont="1" applyFill="1" applyBorder="1" applyAlignment="1">
      <alignment horizontal="center" vertical="center" wrapText="1"/>
    </xf>
    <xf numFmtId="4" fontId="9" fillId="2" borderId="5" xfId="3" applyNumberFormat="1" applyFont="1" applyFill="1" applyBorder="1" applyAlignment="1">
      <alignment horizontal="center" vertical="center" wrapText="1"/>
    </xf>
    <xf numFmtId="166" fontId="10" fillId="2" borderId="2" xfId="3" applyNumberFormat="1" applyFont="1" applyFill="1" applyBorder="1" applyAlignment="1">
      <alignment horizontal="center" vertical="center" wrapText="1"/>
    </xf>
    <xf numFmtId="166" fontId="10" fillId="2" borderId="3" xfId="3" applyNumberFormat="1" applyFont="1" applyFill="1" applyBorder="1" applyAlignment="1">
      <alignment horizontal="center" vertical="center" wrapText="1"/>
    </xf>
  </cellXfs>
  <cellStyles count="15">
    <cellStyle name="Гиперссылка" xfId="14" builtinId="8"/>
    <cellStyle name="Обычный" xfId="0" builtinId="0"/>
    <cellStyle name="Обычный 2" xfId="1"/>
    <cellStyle name="Обычный 2 2" xfId="2"/>
    <cellStyle name="Обычный 2 2 2" xfId="7"/>
    <cellStyle name="Обычный 2 3" xfId="3"/>
    <cellStyle name="Обычный 3" xfId="4"/>
    <cellStyle name="Обычный 4" xfId="5"/>
    <cellStyle name="Обычный 4 2" xfId="8"/>
    <cellStyle name="Обычный 5" xfId="11"/>
    <cellStyle name="Обычный 6" xfId="10"/>
    <cellStyle name="Обычный 7" xfId="12"/>
    <cellStyle name="Процентный" xfId="13" builtinId="5"/>
    <cellStyle name="Финансовый 2" xfId="6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grp365.ru/reestr?egrp=24:50:0300227:386&amp;ref=gz" TargetMode="External"/><Relationship Id="rId1" Type="http://schemas.openxmlformats.org/officeDocument/2006/relationships/hyperlink" Target="https://egrp365.ru/reestr?egrp=24:50:0300239:31&amp;ref=g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L71"/>
  <sheetViews>
    <sheetView tabSelected="1" zoomScale="50" zoomScaleNormal="50" workbookViewId="0">
      <pane xSplit="4" ySplit="5" topLeftCell="AB6" activePane="bottomRight" state="frozen"/>
      <selection pane="topRight" activeCell="E1" sqref="E1"/>
      <selection pane="bottomLeft" activeCell="A6" sqref="A6"/>
      <selection pane="bottomRight" activeCell="AH54" sqref="AH54"/>
    </sheetView>
  </sheetViews>
  <sheetFormatPr defaultRowHeight="18" x14ac:dyDescent="0.25"/>
  <cols>
    <col min="1" max="1" width="9.140625" style="44"/>
    <col min="2" max="2" width="31.28515625" style="44" customWidth="1"/>
    <col min="3" max="3" width="22" style="44" customWidth="1"/>
    <col min="4" max="4" width="24" style="44" customWidth="1"/>
    <col min="5" max="5" width="25.85546875" style="44" customWidth="1"/>
    <col min="6" max="7" width="9.140625" style="44" customWidth="1"/>
    <col min="8" max="8" width="39.5703125" style="44" customWidth="1"/>
    <col min="9" max="11" width="9.140625" style="44" customWidth="1"/>
    <col min="12" max="12" width="16.140625" style="44" customWidth="1"/>
    <col min="13" max="15" width="9.140625" style="44" customWidth="1"/>
    <col min="16" max="16" width="54.140625" style="44" customWidth="1"/>
    <col min="17" max="17" width="9.140625" style="44" customWidth="1"/>
    <col min="18" max="18" width="25.85546875" style="44" customWidth="1"/>
    <col min="19" max="19" width="9.140625" style="44" customWidth="1"/>
    <col min="20" max="20" width="25.5703125" style="44" customWidth="1"/>
    <col min="21" max="21" width="9.140625" style="44" customWidth="1"/>
    <col min="22" max="22" width="16.140625" style="44" customWidth="1"/>
    <col min="23" max="23" width="9.140625" style="44" customWidth="1"/>
    <col min="24" max="24" width="18.5703125" style="44" customWidth="1"/>
    <col min="25" max="29" width="9.140625" style="44" customWidth="1"/>
    <col min="30" max="35" width="10.5703125" style="44" customWidth="1"/>
    <col min="36" max="36" width="11.140625" style="44" customWidth="1"/>
    <col min="37" max="37" width="10" style="44" customWidth="1"/>
    <col min="38" max="38" width="21.140625" style="44" customWidth="1"/>
    <col min="39" max="43" width="11.7109375" style="44" customWidth="1"/>
    <col min="44" max="44" width="18" style="44" customWidth="1"/>
    <col min="45" max="46" width="19.7109375" style="44" customWidth="1"/>
    <col min="47" max="47" width="19.140625" style="44" customWidth="1"/>
    <col min="48" max="48" width="20.5703125" style="44" customWidth="1"/>
    <col min="49" max="49" width="19.140625" style="44" customWidth="1"/>
    <col min="50" max="50" width="21.140625" style="53" customWidth="1"/>
    <col min="51" max="51" width="25.28515625" style="44" customWidth="1"/>
    <col min="52" max="52" width="26.28515625" style="44" customWidth="1"/>
    <col min="53" max="53" width="26.140625" style="44" customWidth="1"/>
    <col min="54" max="54" width="21.42578125" style="12" customWidth="1"/>
    <col min="55" max="55" width="12.85546875" style="12" customWidth="1"/>
    <col min="56" max="56" width="11.140625" style="12" customWidth="1"/>
    <col min="57" max="59" width="12.85546875" style="12" customWidth="1"/>
    <col min="60" max="60" width="13.42578125" style="12" customWidth="1"/>
    <col min="61" max="61" width="12.85546875" style="12" customWidth="1"/>
    <col min="62" max="62" width="18.28515625" style="12" customWidth="1"/>
    <col min="63" max="63" width="20.5703125" style="12" customWidth="1"/>
    <col min="64" max="64" width="15.42578125" style="12" customWidth="1"/>
  </cols>
  <sheetData>
    <row r="1" spans="1:64" ht="40.5" customHeight="1" x14ac:dyDescent="0.2">
      <c r="A1" s="74" t="s">
        <v>70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47"/>
      <c r="BF1" s="47"/>
      <c r="BG1" s="47"/>
      <c r="BH1" s="47"/>
      <c r="BI1" s="47"/>
      <c r="BJ1" s="47"/>
    </row>
    <row r="2" spans="1:64" ht="31.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8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9"/>
      <c r="AZ2" s="50"/>
    </row>
    <row r="3" spans="1:64" ht="45.75" customHeight="1" x14ac:dyDescent="0.2">
      <c r="A3" s="193" t="s">
        <v>0</v>
      </c>
      <c r="B3" s="187" t="s">
        <v>1</v>
      </c>
      <c r="C3" s="187" t="s">
        <v>2</v>
      </c>
      <c r="D3" s="187" t="s">
        <v>3</v>
      </c>
      <c r="E3" s="187" t="s">
        <v>44</v>
      </c>
      <c r="F3" s="187" t="s">
        <v>4</v>
      </c>
      <c r="G3" s="187" t="s">
        <v>5</v>
      </c>
      <c r="H3" s="187" t="s">
        <v>71</v>
      </c>
      <c r="I3" s="187" t="s">
        <v>5</v>
      </c>
      <c r="J3" s="187" t="s">
        <v>72</v>
      </c>
      <c r="K3" s="187" t="s">
        <v>5</v>
      </c>
      <c r="L3" s="187" t="s">
        <v>26</v>
      </c>
      <c r="M3" s="187" t="s">
        <v>5</v>
      </c>
      <c r="N3" s="189" t="s">
        <v>6</v>
      </c>
      <c r="O3" s="187" t="s">
        <v>5</v>
      </c>
      <c r="P3" s="187" t="s">
        <v>150</v>
      </c>
      <c r="Q3" s="187" t="s">
        <v>5</v>
      </c>
      <c r="R3" s="187" t="s">
        <v>7</v>
      </c>
      <c r="S3" s="187" t="s">
        <v>5</v>
      </c>
      <c r="T3" s="187" t="s">
        <v>8</v>
      </c>
      <c r="U3" s="187" t="s">
        <v>5</v>
      </c>
      <c r="V3" s="187" t="s">
        <v>9</v>
      </c>
      <c r="W3" s="187" t="s">
        <v>5</v>
      </c>
      <c r="X3" s="187" t="s">
        <v>73</v>
      </c>
      <c r="Y3" s="187" t="s">
        <v>5</v>
      </c>
      <c r="Z3" s="187" t="s">
        <v>74</v>
      </c>
      <c r="AA3" s="187" t="s">
        <v>5</v>
      </c>
      <c r="AB3" s="189" t="s">
        <v>75</v>
      </c>
      <c r="AC3" s="187" t="s">
        <v>5</v>
      </c>
      <c r="AD3" s="189" t="s">
        <v>10</v>
      </c>
      <c r="AE3" s="187" t="s">
        <v>5</v>
      </c>
      <c r="AF3" s="187" t="s">
        <v>17</v>
      </c>
      <c r="AG3" s="187" t="s">
        <v>5</v>
      </c>
      <c r="AH3" s="195" t="s">
        <v>76</v>
      </c>
      <c r="AI3" s="187" t="s">
        <v>5</v>
      </c>
      <c r="AJ3" s="187" t="s">
        <v>77</v>
      </c>
      <c r="AK3" s="187" t="s">
        <v>5</v>
      </c>
      <c r="AL3" s="195" t="s">
        <v>36</v>
      </c>
      <c r="AM3" s="187" t="s">
        <v>5</v>
      </c>
      <c r="AN3" s="187" t="s">
        <v>78</v>
      </c>
      <c r="AO3" s="187" t="s">
        <v>5</v>
      </c>
      <c r="AP3" s="187" t="s">
        <v>81</v>
      </c>
      <c r="AQ3" s="187" t="s">
        <v>5</v>
      </c>
      <c r="AR3" s="187" t="s">
        <v>11</v>
      </c>
      <c r="AS3" s="205" t="s">
        <v>12</v>
      </c>
      <c r="AT3" s="206"/>
      <c r="AU3" s="207"/>
      <c r="AV3" s="205" t="s">
        <v>13</v>
      </c>
      <c r="AW3" s="206"/>
      <c r="AX3" s="207"/>
      <c r="AY3" s="205" t="s">
        <v>14</v>
      </c>
      <c r="AZ3" s="206"/>
      <c r="BA3" s="207"/>
      <c r="BB3" s="208" t="s">
        <v>18</v>
      </c>
      <c r="BC3" s="203" t="s">
        <v>28</v>
      </c>
      <c r="BD3" s="203" t="s">
        <v>29</v>
      </c>
      <c r="BE3" s="200" t="s">
        <v>52</v>
      </c>
      <c r="BF3" s="201" t="s">
        <v>79</v>
      </c>
      <c r="BG3" s="202" t="s">
        <v>53</v>
      </c>
      <c r="BH3" s="202" t="s">
        <v>54</v>
      </c>
      <c r="BI3" s="197" t="s">
        <v>55</v>
      </c>
      <c r="BJ3" s="197" t="s">
        <v>56</v>
      </c>
      <c r="BK3" s="198" t="s">
        <v>80</v>
      </c>
      <c r="BL3" s="198" t="s">
        <v>57</v>
      </c>
    </row>
    <row r="4" spans="1:64" ht="148.5" customHeight="1" x14ac:dyDescent="0.2">
      <c r="A4" s="194"/>
      <c r="B4" s="188"/>
      <c r="C4" s="188"/>
      <c r="D4" s="188"/>
      <c r="E4" s="188"/>
      <c r="F4" s="188"/>
      <c r="G4" s="188"/>
      <c r="H4" s="188"/>
      <c r="I4" s="188"/>
      <c r="J4" s="191"/>
      <c r="K4" s="192"/>
      <c r="L4" s="188"/>
      <c r="M4" s="188"/>
      <c r="N4" s="190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91"/>
      <c r="AA4" s="192"/>
      <c r="AB4" s="190"/>
      <c r="AC4" s="188"/>
      <c r="AD4" s="190"/>
      <c r="AE4" s="188"/>
      <c r="AF4" s="188"/>
      <c r="AG4" s="188"/>
      <c r="AH4" s="196"/>
      <c r="AI4" s="188"/>
      <c r="AJ4" s="188"/>
      <c r="AK4" s="188"/>
      <c r="AL4" s="196"/>
      <c r="AM4" s="188"/>
      <c r="AN4" s="191"/>
      <c r="AO4" s="192"/>
      <c r="AP4" s="191"/>
      <c r="AQ4" s="192"/>
      <c r="AR4" s="188"/>
      <c r="AS4" s="43" t="s">
        <v>15</v>
      </c>
      <c r="AT4" s="43" t="s">
        <v>22</v>
      </c>
      <c r="AU4" s="43" t="s">
        <v>16</v>
      </c>
      <c r="AV4" s="43" t="s">
        <v>15</v>
      </c>
      <c r="AW4" s="43" t="s">
        <v>22</v>
      </c>
      <c r="AX4" s="43" t="s">
        <v>16</v>
      </c>
      <c r="AY4" s="43" t="s">
        <v>15</v>
      </c>
      <c r="AZ4" s="43" t="s">
        <v>22</v>
      </c>
      <c r="BA4" s="43" t="s">
        <v>16</v>
      </c>
      <c r="BB4" s="209"/>
      <c r="BC4" s="204"/>
      <c r="BD4" s="204"/>
      <c r="BE4" s="199"/>
      <c r="BF4" s="201"/>
      <c r="BG4" s="199"/>
      <c r="BH4" s="199"/>
      <c r="BI4" s="197"/>
      <c r="BJ4" s="197"/>
      <c r="BK4" s="199"/>
      <c r="BL4" s="199"/>
    </row>
    <row r="5" spans="1:64" ht="18.75" x14ac:dyDescent="0.2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  <c r="I5" s="28">
        <v>9</v>
      </c>
      <c r="J5" s="28">
        <v>10</v>
      </c>
      <c r="K5" s="51">
        <v>11</v>
      </c>
      <c r="L5" s="28">
        <v>12</v>
      </c>
      <c r="M5" s="28">
        <v>13</v>
      </c>
      <c r="N5" s="28">
        <v>14</v>
      </c>
      <c r="O5" s="28">
        <v>15</v>
      </c>
      <c r="P5" s="28">
        <v>16</v>
      </c>
      <c r="Q5" s="28">
        <v>17</v>
      </c>
      <c r="R5" s="28">
        <v>18</v>
      </c>
      <c r="S5" s="28">
        <v>19</v>
      </c>
      <c r="T5" s="28">
        <v>20</v>
      </c>
      <c r="U5" s="28">
        <v>21</v>
      </c>
      <c r="V5" s="28">
        <v>22</v>
      </c>
      <c r="W5" s="28">
        <v>23</v>
      </c>
      <c r="X5" s="28">
        <v>24</v>
      </c>
      <c r="Y5" s="28">
        <v>25</v>
      </c>
      <c r="Z5" s="28">
        <v>26</v>
      </c>
      <c r="AA5" s="51">
        <v>27</v>
      </c>
      <c r="AB5" s="28">
        <v>28</v>
      </c>
      <c r="AC5" s="28">
        <v>29</v>
      </c>
      <c r="AD5" s="28">
        <v>30</v>
      </c>
      <c r="AE5" s="28">
        <v>31</v>
      </c>
      <c r="AF5" s="28">
        <v>32</v>
      </c>
      <c r="AG5" s="28">
        <v>33</v>
      </c>
      <c r="AH5" s="28">
        <v>34</v>
      </c>
      <c r="AI5" s="28">
        <v>35</v>
      </c>
      <c r="AJ5" s="28">
        <v>36</v>
      </c>
      <c r="AK5" s="28">
        <v>37</v>
      </c>
      <c r="AL5" s="28">
        <v>38</v>
      </c>
      <c r="AM5" s="28">
        <v>39</v>
      </c>
      <c r="AN5" s="28">
        <v>40</v>
      </c>
      <c r="AO5" s="51">
        <v>41</v>
      </c>
      <c r="AP5" s="28">
        <v>42</v>
      </c>
      <c r="AQ5" s="51">
        <v>43</v>
      </c>
      <c r="AR5" s="28">
        <v>44</v>
      </c>
      <c r="AS5" s="28">
        <v>45</v>
      </c>
      <c r="AT5" s="28">
        <v>46</v>
      </c>
      <c r="AU5" s="28">
        <v>47</v>
      </c>
      <c r="AV5" s="28">
        <v>48</v>
      </c>
      <c r="AW5" s="28">
        <v>49</v>
      </c>
      <c r="AX5" s="28">
        <v>50</v>
      </c>
      <c r="AY5" s="28">
        <v>51</v>
      </c>
      <c r="AZ5" s="28">
        <v>52</v>
      </c>
      <c r="BA5" s="28">
        <v>53</v>
      </c>
      <c r="BB5" s="2">
        <v>54</v>
      </c>
      <c r="BC5" s="2">
        <v>55</v>
      </c>
      <c r="BD5" s="2">
        <v>56</v>
      </c>
      <c r="BE5" s="17">
        <v>57</v>
      </c>
      <c r="BF5" s="23">
        <v>58</v>
      </c>
      <c r="BG5" s="17">
        <v>59</v>
      </c>
      <c r="BH5" s="25">
        <v>60</v>
      </c>
      <c r="BI5" s="18">
        <v>61</v>
      </c>
      <c r="BJ5" s="25">
        <v>62</v>
      </c>
      <c r="BK5" s="18">
        <v>63</v>
      </c>
      <c r="BL5" s="25">
        <v>64</v>
      </c>
    </row>
    <row r="6" spans="1:64" s="30" customFormat="1" ht="69" customHeight="1" x14ac:dyDescent="0.25">
      <c r="A6" s="59">
        <v>1</v>
      </c>
      <c r="B6" s="95" t="s">
        <v>394</v>
      </c>
      <c r="C6" s="63" t="s">
        <v>40</v>
      </c>
      <c r="D6" s="63" t="s">
        <v>395</v>
      </c>
      <c r="E6" s="96" t="s">
        <v>396</v>
      </c>
      <c r="F6" s="63">
        <v>1980</v>
      </c>
      <c r="G6" s="63">
        <v>6</v>
      </c>
      <c r="H6" s="63" t="s">
        <v>195</v>
      </c>
      <c r="I6" s="63">
        <v>5</v>
      </c>
      <c r="J6" s="63" t="s">
        <v>195</v>
      </c>
      <c r="K6" s="63">
        <v>5</v>
      </c>
      <c r="L6" s="63" t="s">
        <v>34</v>
      </c>
      <c r="M6" s="63">
        <v>5</v>
      </c>
      <c r="N6" s="63">
        <v>70.75</v>
      </c>
      <c r="O6" s="63">
        <v>6</v>
      </c>
      <c r="P6" s="63" t="s">
        <v>397</v>
      </c>
      <c r="Q6" s="63">
        <v>10</v>
      </c>
      <c r="R6" s="63" t="s">
        <v>31</v>
      </c>
      <c r="S6" s="63">
        <v>3</v>
      </c>
      <c r="T6" s="63"/>
      <c r="U6" s="63">
        <v>0</v>
      </c>
      <c r="V6" s="63">
        <v>312</v>
      </c>
      <c r="W6" s="63">
        <v>7</v>
      </c>
      <c r="X6" s="63" t="s">
        <v>398</v>
      </c>
      <c r="Y6" s="63">
        <v>10</v>
      </c>
      <c r="Z6" s="57" t="s">
        <v>196</v>
      </c>
      <c r="AA6" s="63">
        <v>10</v>
      </c>
      <c r="AB6" s="63">
        <v>5.0999999999999996</v>
      </c>
      <c r="AC6" s="63">
        <v>5</v>
      </c>
      <c r="AD6" s="63">
        <v>20.5</v>
      </c>
      <c r="AE6" s="63">
        <v>1</v>
      </c>
      <c r="AF6" s="61" t="s">
        <v>33</v>
      </c>
      <c r="AG6" s="63">
        <v>0</v>
      </c>
      <c r="AH6" s="63">
        <v>100.76</v>
      </c>
      <c r="AI6" s="63">
        <v>3</v>
      </c>
      <c r="AJ6" s="63" t="s">
        <v>30</v>
      </c>
      <c r="AK6" s="63">
        <v>10</v>
      </c>
      <c r="AL6" s="63" t="s">
        <v>27</v>
      </c>
      <c r="AM6" s="63">
        <v>10</v>
      </c>
      <c r="AN6" s="57" t="s">
        <v>195</v>
      </c>
      <c r="AO6" s="57">
        <v>10</v>
      </c>
      <c r="AP6" s="57" t="s">
        <v>195</v>
      </c>
      <c r="AQ6" s="57">
        <v>10</v>
      </c>
      <c r="AR6" s="64">
        <f t="shared" ref="AR6:AR37" si="0">G6+I6+K6+M6+O6+Q6+S6+U6+W6+Y6+AA6+AC6+AE6+AG6+AI6+AK6+AM6+AO6+AQ6</f>
        <v>116</v>
      </c>
      <c r="AS6" s="130">
        <f t="shared" ref="AS6:AS37" si="1">AT6+AU6</f>
        <v>11748443.620000001</v>
      </c>
      <c r="AT6" s="129">
        <v>11149272.99</v>
      </c>
      <c r="AU6" s="129">
        <v>599170.63</v>
      </c>
      <c r="AV6" s="159">
        <f t="shared" ref="AV6:AV52" si="2">AW6+AX6</f>
        <v>1354050.24</v>
      </c>
      <c r="AW6" s="129">
        <v>1076469.94</v>
      </c>
      <c r="AX6" s="129">
        <v>277580.3</v>
      </c>
      <c r="AY6" s="159">
        <f t="shared" ref="AY6:AY37" si="3">AZ6+BA6</f>
        <v>13102493.859999999</v>
      </c>
      <c r="AZ6" s="129">
        <f t="shared" ref="AZ6:AZ37" si="4">AT6+AW6</f>
        <v>12225742.93</v>
      </c>
      <c r="BA6" s="129">
        <f t="shared" ref="BA6:BA37" si="5">AU6+AX6</f>
        <v>876750.92999999993</v>
      </c>
      <c r="BB6" s="65">
        <v>45629.381944444445</v>
      </c>
      <c r="BC6" s="66">
        <f t="shared" ref="BC6:BC12" si="6">AU6/AS6*100</f>
        <v>5.1000000457932995</v>
      </c>
      <c r="BD6" s="66">
        <f t="shared" ref="BD6:BD12" si="7">AX6/AV6*100</f>
        <v>20.500000059082002</v>
      </c>
      <c r="BE6" s="162">
        <v>19.79</v>
      </c>
      <c r="BF6" s="63" t="s">
        <v>399</v>
      </c>
      <c r="BG6" s="63" t="s">
        <v>400</v>
      </c>
      <c r="BH6" s="59"/>
      <c r="BI6" s="63" t="s">
        <v>401</v>
      </c>
      <c r="BJ6" s="67">
        <v>13374</v>
      </c>
      <c r="BK6" s="68">
        <v>728</v>
      </c>
      <c r="BL6" s="68">
        <v>711</v>
      </c>
    </row>
    <row r="7" spans="1:64" s="1" customFormat="1" ht="55.5" customHeight="1" x14ac:dyDescent="0.25">
      <c r="A7" s="59">
        <v>1</v>
      </c>
      <c r="B7" s="55" t="s">
        <v>88</v>
      </c>
      <c r="C7" s="57" t="s">
        <v>47</v>
      </c>
      <c r="D7" s="60" t="s">
        <v>38</v>
      </c>
      <c r="E7" s="61" t="s">
        <v>114</v>
      </c>
      <c r="F7" s="57">
        <v>1985</v>
      </c>
      <c r="G7" s="57">
        <v>6</v>
      </c>
      <c r="H7" s="57" t="s">
        <v>195</v>
      </c>
      <c r="I7" s="57">
        <v>5</v>
      </c>
      <c r="J7" s="57" t="s">
        <v>123</v>
      </c>
      <c r="K7" s="57">
        <v>5</v>
      </c>
      <c r="L7" s="57" t="s">
        <v>32</v>
      </c>
      <c r="M7" s="57">
        <v>5</v>
      </c>
      <c r="N7" s="61">
        <v>73.64</v>
      </c>
      <c r="O7" s="57">
        <v>6</v>
      </c>
      <c r="P7" s="57" t="s">
        <v>24</v>
      </c>
      <c r="Q7" s="57">
        <v>10</v>
      </c>
      <c r="R7" s="57" t="s">
        <v>31</v>
      </c>
      <c r="S7" s="57">
        <v>3</v>
      </c>
      <c r="T7" s="57"/>
      <c r="U7" s="57">
        <v>0</v>
      </c>
      <c r="V7" s="57">
        <v>234</v>
      </c>
      <c r="W7" s="57">
        <v>7</v>
      </c>
      <c r="X7" s="57" t="s">
        <v>148</v>
      </c>
      <c r="Y7" s="57">
        <v>10</v>
      </c>
      <c r="Z7" s="57" t="s">
        <v>196</v>
      </c>
      <c r="AA7" s="57">
        <v>10</v>
      </c>
      <c r="AB7" s="62">
        <v>3.5</v>
      </c>
      <c r="AC7" s="61">
        <v>3</v>
      </c>
      <c r="AD7" s="62">
        <v>20.5</v>
      </c>
      <c r="AE7" s="61">
        <v>1</v>
      </c>
      <c r="AF7" s="61" t="s">
        <v>33</v>
      </c>
      <c r="AG7" s="61">
        <v>0</v>
      </c>
      <c r="AH7" s="61">
        <v>88</v>
      </c>
      <c r="AI7" s="57">
        <v>1</v>
      </c>
      <c r="AJ7" s="61" t="s">
        <v>30</v>
      </c>
      <c r="AK7" s="63">
        <v>10</v>
      </c>
      <c r="AL7" s="61" t="s">
        <v>27</v>
      </c>
      <c r="AM7" s="57">
        <v>10</v>
      </c>
      <c r="AN7" s="57" t="s">
        <v>138</v>
      </c>
      <c r="AO7" s="57">
        <v>10</v>
      </c>
      <c r="AP7" s="57" t="s">
        <v>195</v>
      </c>
      <c r="AQ7" s="57">
        <v>10</v>
      </c>
      <c r="AR7" s="64">
        <f t="shared" si="0"/>
        <v>112</v>
      </c>
      <c r="AS7" s="130">
        <f t="shared" si="1"/>
        <v>7298024.0499999998</v>
      </c>
      <c r="AT7" s="129">
        <v>7042593.21</v>
      </c>
      <c r="AU7" s="129">
        <v>255430.84</v>
      </c>
      <c r="AV7" s="159">
        <f t="shared" si="2"/>
        <v>4142658.6799999997</v>
      </c>
      <c r="AW7" s="129">
        <v>3293413.65</v>
      </c>
      <c r="AX7" s="129">
        <v>849245.03</v>
      </c>
      <c r="AY7" s="159">
        <f t="shared" si="3"/>
        <v>11440682.73</v>
      </c>
      <c r="AZ7" s="129">
        <f t="shared" si="4"/>
        <v>10336006.859999999</v>
      </c>
      <c r="BA7" s="129">
        <f t="shared" si="5"/>
        <v>1104675.8700000001</v>
      </c>
      <c r="BB7" s="65">
        <v>45629.5</v>
      </c>
      <c r="BC7" s="66">
        <f t="shared" si="6"/>
        <v>3.4999999760209066</v>
      </c>
      <c r="BD7" s="66">
        <f t="shared" si="7"/>
        <v>20.500000014483454</v>
      </c>
      <c r="BE7" s="163">
        <v>14.1</v>
      </c>
      <c r="BF7" s="57" t="s">
        <v>138</v>
      </c>
      <c r="BG7" s="63" t="s">
        <v>152</v>
      </c>
      <c r="BH7" s="59"/>
      <c r="BI7" s="63" t="s">
        <v>151</v>
      </c>
      <c r="BJ7" s="67">
        <v>10944</v>
      </c>
      <c r="BK7" s="68">
        <v>546</v>
      </c>
      <c r="BL7" s="68">
        <v>449</v>
      </c>
    </row>
    <row r="8" spans="1:64" s="1" customFormat="1" ht="55.5" customHeight="1" x14ac:dyDescent="0.25">
      <c r="A8" s="59">
        <f>1+A7</f>
        <v>2</v>
      </c>
      <c r="B8" s="55" t="s">
        <v>93</v>
      </c>
      <c r="C8" s="57" t="s">
        <v>47</v>
      </c>
      <c r="D8" s="60" t="s">
        <v>181</v>
      </c>
      <c r="E8" s="61" t="s">
        <v>113</v>
      </c>
      <c r="F8" s="57">
        <v>1989</v>
      </c>
      <c r="G8" s="57">
        <v>5</v>
      </c>
      <c r="H8" s="57" t="s">
        <v>195</v>
      </c>
      <c r="I8" s="57">
        <v>5</v>
      </c>
      <c r="J8" s="57" t="s">
        <v>123</v>
      </c>
      <c r="K8" s="57">
        <v>5</v>
      </c>
      <c r="L8" s="57" t="s">
        <v>34</v>
      </c>
      <c r="M8" s="57">
        <v>5</v>
      </c>
      <c r="N8" s="69">
        <v>68.5</v>
      </c>
      <c r="O8" s="57">
        <v>5</v>
      </c>
      <c r="P8" s="57" t="s">
        <v>24</v>
      </c>
      <c r="Q8" s="57">
        <v>10</v>
      </c>
      <c r="R8" s="57" t="s">
        <v>31</v>
      </c>
      <c r="S8" s="57">
        <v>3</v>
      </c>
      <c r="T8" s="57"/>
      <c r="U8" s="57">
        <v>0</v>
      </c>
      <c r="V8" s="57">
        <v>180</v>
      </c>
      <c r="W8" s="57">
        <v>5</v>
      </c>
      <c r="X8" s="57" t="s">
        <v>148</v>
      </c>
      <c r="Y8" s="57">
        <v>10</v>
      </c>
      <c r="Z8" s="57" t="s">
        <v>196</v>
      </c>
      <c r="AA8" s="57">
        <v>10</v>
      </c>
      <c r="AB8" s="62">
        <v>5.0999999999999996</v>
      </c>
      <c r="AC8" s="61">
        <v>5</v>
      </c>
      <c r="AD8" s="62">
        <v>20.5</v>
      </c>
      <c r="AE8" s="61">
        <v>1</v>
      </c>
      <c r="AF8" s="61" t="s">
        <v>33</v>
      </c>
      <c r="AG8" s="61">
        <v>0</v>
      </c>
      <c r="AH8" s="69">
        <v>99.5</v>
      </c>
      <c r="AI8" s="57">
        <v>3</v>
      </c>
      <c r="AJ8" s="61" t="s">
        <v>30</v>
      </c>
      <c r="AK8" s="61">
        <v>10</v>
      </c>
      <c r="AL8" s="61" t="s">
        <v>27</v>
      </c>
      <c r="AM8" s="57">
        <v>10</v>
      </c>
      <c r="AN8" s="57" t="s">
        <v>145</v>
      </c>
      <c r="AO8" s="57">
        <v>10</v>
      </c>
      <c r="AP8" s="57" t="s">
        <v>195</v>
      </c>
      <c r="AQ8" s="57">
        <v>10</v>
      </c>
      <c r="AR8" s="64">
        <f t="shared" si="0"/>
        <v>112</v>
      </c>
      <c r="AS8" s="130">
        <f t="shared" si="1"/>
        <v>4888993.7299999995</v>
      </c>
      <c r="AT8" s="129">
        <v>4639655.05</v>
      </c>
      <c r="AU8" s="129">
        <v>249338.68</v>
      </c>
      <c r="AV8" s="159">
        <f t="shared" si="2"/>
        <v>3210092.41</v>
      </c>
      <c r="AW8" s="129">
        <v>2552023.4700000002</v>
      </c>
      <c r="AX8" s="129">
        <v>658068.93999999994</v>
      </c>
      <c r="AY8" s="159">
        <f t="shared" si="3"/>
        <v>8099086.1399999997</v>
      </c>
      <c r="AZ8" s="129">
        <f t="shared" si="4"/>
        <v>7191678.5199999996</v>
      </c>
      <c r="BA8" s="129">
        <f t="shared" si="5"/>
        <v>907407.61999999988</v>
      </c>
      <c r="BB8" s="65">
        <v>45631.71597222222</v>
      </c>
      <c r="BC8" s="66">
        <f t="shared" si="6"/>
        <v>5.0999999952955557</v>
      </c>
      <c r="BD8" s="66">
        <f t="shared" si="7"/>
        <v>20.499999873835407</v>
      </c>
      <c r="BE8" s="164">
        <v>13.13</v>
      </c>
      <c r="BF8" s="57" t="s">
        <v>145</v>
      </c>
      <c r="BG8" s="71" t="s">
        <v>153</v>
      </c>
      <c r="BH8" s="71"/>
      <c r="BI8" s="71" t="s">
        <v>155</v>
      </c>
      <c r="BJ8" s="70">
        <v>9962</v>
      </c>
      <c r="BK8" s="72">
        <v>490</v>
      </c>
      <c r="BL8" s="72">
        <v>388</v>
      </c>
    </row>
    <row r="9" spans="1:64" s="1" customFormat="1" ht="70.5" customHeight="1" x14ac:dyDescent="0.25">
      <c r="A9" s="59">
        <v>2</v>
      </c>
      <c r="B9" s="85" t="s">
        <v>402</v>
      </c>
      <c r="C9" s="57" t="s">
        <v>40</v>
      </c>
      <c r="D9" s="57" t="s">
        <v>403</v>
      </c>
      <c r="E9" s="82" t="s">
        <v>404</v>
      </c>
      <c r="F9" s="57">
        <v>1964</v>
      </c>
      <c r="G9" s="97">
        <v>6</v>
      </c>
      <c r="H9" s="57" t="s">
        <v>195</v>
      </c>
      <c r="I9" s="57">
        <v>5</v>
      </c>
      <c r="J9" s="57" t="s">
        <v>195</v>
      </c>
      <c r="K9" s="57">
        <v>5</v>
      </c>
      <c r="L9" s="57" t="s">
        <v>32</v>
      </c>
      <c r="M9" s="57">
        <v>5</v>
      </c>
      <c r="N9" s="61">
        <v>85.03</v>
      </c>
      <c r="O9" s="57">
        <v>7</v>
      </c>
      <c r="P9" s="63" t="s">
        <v>405</v>
      </c>
      <c r="Q9" s="57">
        <v>10</v>
      </c>
      <c r="R9" s="57" t="s">
        <v>31</v>
      </c>
      <c r="S9" s="57">
        <v>3</v>
      </c>
      <c r="T9" s="57"/>
      <c r="U9" s="57">
        <v>0</v>
      </c>
      <c r="V9" s="57">
        <v>80</v>
      </c>
      <c r="W9" s="57">
        <v>3</v>
      </c>
      <c r="X9" s="57" t="s">
        <v>253</v>
      </c>
      <c r="Y9" s="57">
        <v>10</v>
      </c>
      <c r="Z9" s="57" t="s">
        <v>196</v>
      </c>
      <c r="AA9" s="57">
        <v>10</v>
      </c>
      <c r="AB9" s="61">
        <v>3.5</v>
      </c>
      <c r="AC9" s="61">
        <v>3</v>
      </c>
      <c r="AD9" s="61">
        <v>20.5</v>
      </c>
      <c r="AE9" s="61">
        <v>1</v>
      </c>
      <c r="AF9" s="61" t="s">
        <v>33</v>
      </c>
      <c r="AG9" s="61">
        <v>0</v>
      </c>
      <c r="AH9" s="62">
        <v>98.6</v>
      </c>
      <c r="AI9" s="57">
        <v>3</v>
      </c>
      <c r="AJ9" s="61" t="s">
        <v>30</v>
      </c>
      <c r="AK9" s="63">
        <v>10</v>
      </c>
      <c r="AL9" s="61" t="s">
        <v>36</v>
      </c>
      <c r="AM9" s="57">
        <v>10</v>
      </c>
      <c r="AN9" s="57" t="s">
        <v>195</v>
      </c>
      <c r="AO9" s="57">
        <v>10</v>
      </c>
      <c r="AP9" s="57" t="s">
        <v>195</v>
      </c>
      <c r="AQ9" s="57">
        <v>10</v>
      </c>
      <c r="AR9" s="64">
        <f t="shared" si="0"/>
        <v>111</v>
      </c>
      <c r="AS9" s="130">
        <f t="shared" si="1"/>
        <v>2875437.8</v>
      </c>
      <c r="AT9" s="131">
        <v>2774797.48</v>
      </c>
      <c r="AU9" s="131">
        <v>100640.32000000001</v>
      </c>
      <c r="AV9" s="159">
        <f t="shared" si="2"/>
        <v>1827198.46</v>
      </c>
      <c r="AW9" s="131">
        <v>1452622.78</v>
      </c>
      <c r="AX9" s="131">
        <v>374575.68</v>
      </c>
      <c r="AY9" s="159">
        <f t="shared" si="3"/>
        <v>4702636.26</v>
      </c>
      <c r="AZ9" s="129">
        <f t="shared" si="4"/>
        <v>4227420.26</v>
      </c>
      <c r="BA9" s="129">
        <f t="shared" si="5"/>
        <v>475216</v>
      </c>
      <c r="BB9" s="65">
        <v>45630.618055555555</v>
      </c>
      <c r="BC9" s="66">
        <f t="shared" si="6"/>
        <v>3.4999998956680622</v>
      </c>
      <c r="BD9" s="66">
        <f t="shared" si="7"/>
        <v>20.499999764667052</v>
      </c>
      <c r="BE9" s="162">
        <v>3.5</v>
      </c>
      <c r="BF9" s="63" t="s">
        <v>406</v>
      </c>
      <c r="BG9" s="63" t="s">
        <v>407</v>
      </c>
      <c r="BH9" s="63"/>
      <c r="BI9" s="63" t="s">
        <v>408</v>
      </c>
      <c r="BJ9" s="67">
        <v>4779</v>
      </c>
      <c r="BK9" s="73">
        <v>145</v>
      </c>
      <c r="BL9" s="73">
        <v>120</v>
      </c>
    </row>
    <row r="10" spans="1:64" s="1" customFormat="1" ht="64.5" customHeight="1" x14ac:dyDescent="0.25">
      <c r="A10" s="59">
        <v>1</v>
      </c>
      <c r="B10" s="85" t="s">
        <v>377</v>
      </c>
      <c r="C10" s="57" t="s">
        <v>42</v>
      </c>
      <c r="D10" s="57" t="s">
        <v>378</v>
      </c>
      <c r="E10" s="82" t="s">
        <v>379</v>
      </c>
      <c r="F10" s="57">
        <v>1961</v>
      </c>
      <c r="G10" s="97">
        <v>6</v>
      </c>
      <c r="H10" s="57" t="s">
        <v>195</v>
      </c>
      <c r="I10" s="57">
        <v>5</v>
      </c>
      <c r="J10" s="57" t="s">
        <v>195</v>
      </c>
      <c r="K10" s="57">
        <v>5</v>
      </c>
      <c r="L10" s="57" t="s">
        <v>32</v>
      </c>
      <c r="M10" s="57">
        <v>5</v>
      </c>
      <c r="N10" s="61">
        <v>78.62</v>
      </c>
      <c r="O10" s="57">
        <v>6</v>
      </c>
      <c r="P10" s="57" t="s">
        <v>46</v>
      </c>
      <c r="Q10" s="57">
        <v>10</v>
      </c>
      <c r="R10" s="57" t="s">
        <v>31</v>
      </c>
      <c r="S10" s="57">
        <v>3</v>
      </c>
      <c r="T10" s="57"/>
      <c r="U10" s="57">
        <v>0</v>
      </c>
      <c r="V10" s="57">
        <v>64</v>
      </c>
      <c r="W10" s="57">
        <v>3</v>
      </c>
      <c r="X10" s="57" t="s">
        <v>253</v>
      </c>
      <c r="Y10" s="57">
        <v>10</v>
      </c>
      <c r="Z10" s="57" t="s">
        <v>196</v>
      </c>
      <c r="AA10" s="57">
        <v>10</v>
      </c>
      <c r="AB10" s="61">
        <v>3.5</v>
      </c>
      <c r="AC10" s="61">
        <v>3</v>
      </c>
      <c r="AD10" s="61">
        <v>20.5</v>
      </c>
      <c r="AE10" s="61">
        <v>1</v>
      </c>
      <c r="AF10" s="61" t="s">
        <v>33</v>
      </c>
      <c r="AG10" s="61">
        <v>0</v>
      </c>
      <c r="AH10" s="62">
        <v>95.2</v>
      </c>
      <c r="AI10" s="57">
        <v>3</v>
      </c>
      <c r="AJ10" s="61" t="s">
        <v>30</v>
      </c>
      <c r="AK10" s="63">
        <v>10</v>
      </c>
      <c r="AL10" s="61" t="s">
        <v>36</v>
      </c>
      <c r="AM10" s="57">
        <v>10</v>
      </c>
      <c r="AN10" s="57" t="s">
        <v>195</v>
      </c>
      <c r="AO10" s="57">
        <v>10</v>
      </c>
      <c r="AP10" s="57" t="s">
        <v>195</v>
      </c>
      <c r="AQ10" s="57">
        <v>10</v>
      </c>
      <c r="AR10" s="64">
        <f t="shared" si="0"/>
        <v>110</v>
      </c>
      <c r="AS10" s="130">
        <f t="shared" si="1"/>
        <v>1323159.26</v>
      </c>
      <c r="AT10" s="131">
        <v>1276848.69</v>
      </c>
      <c r="AU10" s="131">
        <v>46310.57</v>
      </c>
      <c r="AV10" s="159">
        <f t="shared" si="2"/>
        <v>555886.68999999994</v>
      </c>
      <c r="AW10" s="131">
        <v>441929.92</v>
      </c>
      <c r="AX10" s="131">
        <v>113956.77</v>
      </c>
      <c r="AY10" s="159">
        <f t="shared" si="3"/>
        <v>1879045.95</v>
      </c>
      <c r="AZ10" s="129">
        <f t="shared" si="4"/>
        <v>1718778.6099999999</v>
      </c>
      <c r="BA10" s="129">
        <f t="shared" si="5"/>
        <v>160267.34</v>
      </c>
      <c r="BB10" s="65">
        <v>45628.375</v>
      </c>
      <c r="BC10" s="66">
        <f t="shared" si="6"/>
        <v>3.4999996901355619</v>
      </c>
      <c r="BD10" s="66">
        <f t="shared" si="7"/>
        <v>20.499999739155477</v>
      </c>
      <c r="BE10" s="165">
        <v>4.12</v>
      </c>
      <c r="BF10" s="63" t="s">
        <v>380</v>
      </c>
      <c r="BG10" s="63" t="s">
        <v>381</v>
      </c>
      <c r="BH10" s="63"/>
      <c r="BI10" s="63" t="s">
        <v>382</v>
      </c>
      <c r="BJ10" s="67">
        <v>2496</v>
      </c>
      <c r="BK10" s="73">
        <v>202</v>
      </c>
      <c r="BL10" s="73">
        <v>158</v>
      </c>
    </row>
    <row r="11" spans="1:64" s="1" customFormat="1" ht="55.5" customHeight="1" x14ac:dyDescent="0.25">
      <c r="A11" s="59">
        <f>A10+1</f>
        <v>2</v>
      </c>
      <c r="B11" s="85" t="s">
        <v>383</v>
      </c>
      <c r="C11" s="57" t="s">
        <v>42</v>
      </c>
      <c r="D11" s="57" t="s">
        <v>23</v>
      </c>
      <c r="E11" s="82" t="s">
        <v>384</v>
      </c>
      <c r="F11" s="57">
        <v>1974</v>
      </c>
      <c r="G11" s="97">
        <v>6</v>
      </c>
      <c r="H11" s="57" t="s">
        <v>33</v>
      </c>
      <c r="I11" s="57">
        <v>0</v>
      </c>
      <c r="J11" s="57" t="s">
        <v>195</v>
      </c>
      <c r="K11" s="57">
        <v>5</v>
      </c>
      <c r="L11" s="57" t="s">
        <v>32</v>
      </c>
      <c r="M11" s="57">
        <v>5</v>
      </c>
      <c r="N11" s="61">
        <v>72.64</v>
      </c>
      <c r="O11" s="57">
        <v>6</v>
      </c>
      <c r="P11" s="57" t="s">
        <v>24</v>
      </c>
      <c r="Q11" s="57">
        <v>10</v>
      </c>
      <c r="R11" s="57" t="s">
        <v>31</v>
      </c>
      <c r="S11" s="57">
        <v>3</v>
      </c>
      <c r="T11" s="57"/>
      <c r="U11" s="57">
        <v>0</v>
      </c>
      <c r="V11" s="57">
        <v>108</v>
      </c>
      <c r="W11" s="57">
        <v>4</v>
      </c>
      <c r="X11" s="57" t="s">
        <v>253</v>
      </c>
      <c r="Y11" s="57">
        <v>10</v>
      </c>
      <c r="Z11" s="57" t="s">
        <v>196</v>
      </c>
      <c r="AA11" s="57">
        <v>10</v>
      </c>
      <c r="AB11" s="61">
        <v>5.0999999999999996</v>
      </c>
      <c r="AC11" s="61">
        <v>5</v>
      </c>
      <c r="AD11" s="61">
        <v>30.1</v>
      </c>
      <c r="AE11" s="61">
        <v>3</v>
      </c>
      <c r="AF11" s="61" t="s">
        <v>33</v>
      </c>
      <c r="AG11" s="61">
        <v>0</v>
      </c>
      <c r="AH11" s="62">
        <v>98.4</v>
      </c>
      <c r="AI11" s="57">
        <v>3</v>
      </c>
      <c r="AJ11" s="61" t="s">
        <v>30</v>
      </c>
      <c r="AK11" s="63">
        <v>10</v>
      </c>
      <c r="AL11" s="61" t="s">
        <v>27</v>
      </c>
      <c r="AM11" s="57">
        <v>10</v>
      </c>
      <c r="AN11" s="57" t="s">
        <v>195</v>
      </c>
      <c r="AO11" s="57">
        <v>10</v>
      </c>
      <c r="AP11" s="57" t="s">
        <v>195</v>
      </c>
      <c r="AQ11" s="57">
        <v>10</v>
      </c>
      <c r="AR11" s="64">
        <f t="shared" si="0"/>
        <v>110</v>
      </c>
      <c r="AS11" s="130">
        <f t="shared" si="1"/>
        <v>6920363.3799999999</v>
      </c>
      <c r="AT11" s="131">
        <v>6567424.8499999996</v>
      </c>
      <c r="AU11" s="131">
        <v>352938.53</v>
      </c>
      <c r="AV11" s="159">
        <f t="shared" si="2"/>
        <v>1965150.97</v>
      </c>
      <c r="AW11" s="131">
        <v>1373640.53</v>
      </c>
      <c r="AX11" s="131">
        <v>591510.43999999994</v>
      </c>
      <c r="AY11" s="159">
        <f t="shared" si="3"/>
        <v>8885514.3499999996</v>
      </c>
      <c r="AZ11" s="129">
        <f t="shared" si="4"/>
        <v>7941065.3799999999</v>
      </c>
      <c r="BA11" s="129">
        <f t="shared" si="5"/>
        <v>944448.97</v>
      </c>
      <c r="BB11" s="65">
        <v>45628.376388888886</v>
      </c>
      <c r="BC11" s="66">
        <f t="shared" si="6"/>
        <v>5.0999999656087436</v>
      </c>
      <c r="BD11" s="66">
        <f t="shared" si="7"/>
        <v>30.09999989975325</v>
      </c>
      <c r="BE11" s="166">
        <v>7.12</v>
      </c>
      <c r="BF11" s="63" t="s">
        <v>343</v>
      </c>
      <c r="BG11" s="63" t="s">
        <v>385</v>
      </c>
      <c r="BH11" s="91"/>
      <c r="BI11" s="63" t="s">
        <v>386</v>
      </c>
      <c r="BJ11" s="113">
        <v>4246</v>
      </c>
      <c r="BK11" s="112">
        <v>342</v>
      </c>
      <c r="BL11" s="112">
        <v>277</v>
      </c>
    </row>
    <row r="12" spans="1:64" s="46" customFormat="1" ht="55.5" customHeight="1" x14ac:dyDescent="0.25">
      <c r="A12" s="59">
        <f>1+A11</f>
        <v>3</v>
      </c>
      <c r="B12" s="55" t="s">
        <v>187</v>
      </c>
      <c r="C12" s="57" t="s">
        <v>47</v>
      </c>
      <c r="D12" s="60" t="s">
        <v>180</v>
      </c>
      <c r="E12" s="57" t="s">
        <v>192</v>
      </c>
      <c r="F12" s="57" t="s">
        <v>125</v>
      </c>
      <c r="G12" s="57">
        <v>3</v>
      </c>
      <c r="H12" s="57" t="s">
        <v>33</v>
      </c>
      <c r="I12" s="57">
        <v>0</v>
      </c>
      <c r="J12" s="57" t="s">
        <v>123</v>
      </c>
      <c r="K12" s="57">
        <v>5</v>
      </c>
      <c r="L12" s="63" t="s">
        <v>32</v>
      </c>
      <c r="M12" s="57">
        <v>5</v>
      </c>
      <c r="N12" s="57">
        <v>97.7</v>
      </c>
      <c r="O12" s="57">
        <v>8</v>
      </c>
      <c r="P12" s="57" t="s">
        <v>126</v>
      </c>
      <c r="Q12" s="57">
        <v>10</v>
      </c>
      <c r="R12" s="57" t="s">
        <v>31</v>
      </c>
      <c r="S12" s="57">
        <v>0</v>
      </c>
      <c r="T12" s="57" t="s">
        <v>21</v>
      </c>
      <c r="U12" s="57">
        <v>3</v>
      </c>
      <c r="V12" s="57">
        <v>260</v>
      </c>
      <c r="W12" s="57">
        <v>7</v>
      </c>
      <c r="X12" s="57" t="s">
        <v>148</v>
      </c>
      <c r="Y12" s="57">
        <v>10</v>
      </c>
      <c r="Z12" s="57" t="s">
        <v>196</v>
      </c>
      <c r="AA12" s="57">
        <v>10</v>
      </c>
      <c r="AB12" s="62">
        <v>30</v>
      </c>
      <c r="AC12" s="57">
        <v>5</v>
      </c>
      <c r="AD12" s="62">
        <v>30</v>
      </c>
      <c r="AE12" s="57">
        <v>1</v>
      </c>
      <c r="AF12" s="61" t="s">
        <v>33</v>
      </c>
      <c r="AG12" s="57">
        <v>0</v>
      </c>
      <c r="AH12" s="57">
        <v>96.4</v>
      </c>
      <c r="AI12" s="57">
        <v>3</v>
      </c>
      <c r="AJ12" s="61" t="s">
        <v>30</v>
      </c>
      <c r="AK12" s="57">
        <v>10</v>
      </c>
      <c r="AL12" s="61" t="s">
        <v>27</v>
      </c>
      <c r="AM12" s="57">
        <v>10</v>
      </c>
      <c r="AN12" s="57" t="s">
        <v>127</v>
      </c>
      <c r="AO12" s="57">
        <v>10</v>
      </c>
      <c r="AP12" s="57" t="s">
        <v>195</v>
      </c>
      <c r="AQ12" s="57">
        <v>10</v>
      </c>
      <c r="AR12" s="64">
        <f t="shared" si="0"/>
        <v>110</v>
      </c>
      <c r="AS12" s="130">
        <f t="shared" si="1"/>
        <v>4220073.5199999996</v>
      </c>
      <c r="AT12" s="129">
        <v>2954051.46</v>
      </c>
      <c r="AU12" s="129">
        <v>1266022.06</v>
      </c>
      <c r="AV12" s="159">
        <f t="shared" si="2"/>
        <v>4324092.7300000004</v>
      </c>
      <c r="AW12" s="129">
        <v>3026864.91</v>
      </c>
      <c r="AX12" s="129">
        <v>1297227.82</v>
      </c>
      <c r="AY12" s="159">
        <f t="shared" si="3"/>
        <v>8544166.25</v>
      </c>
      <c r="AZ12" s="129">
        <f t="shared" si="4"/>
        <v>5980916.3700000001</v>
      </c>
      <c r="BA12" s="129">
        <f t="shared" si="5"/>
        <v>2563249.88</v>
      </c>
      <c r="BB12" s="65">
        <v>45631.586805555555</v>
      </c>
      <c r="BC12" s="62">
        <f t="shared" si="6"/>
        <v>30.000000094785083</v>
      </c>
      <c r="BD12" s="62">
        <f t="shared" si="7"/>
        <v>30.00000002312624</v>
      </c>
      <c r="BE12" s="167">
        <v>42.48</v>
      </c>
      <c r="BF12" s="57" t="s">
        <v>127</v>
      </c>
      <c r="BG12" s="60"/>
      <c r="BH12" s="60" t="s">
        <v>178</v>
      </c>
      <c r="BI12" s="60" t="s">
        <v>154</v>
      </c>
      <c r="BJ12" s="67">
        <v>16078</v>
      </c>
      <c r="BK12" s="54">
        <v>721</v>
      </c>
      <c r="BL12" s="68">
        <v>591</v>
      </c>
    </row>
    <row r="13" spans="1:64" s="1" customFormat="1" ht="55.5" customHeight="1" x14ac:dyDescent="0.25">
      <c r="A13" s="59">
        <v>1</v>
      </c>
      <c r="B13" s="85" t="s">
        <v>200</v>
      </c>
      <c r="C13" s="57" t="s">
        <v>43</v>
      </c>
      <c r="D13" s="63" t="s">
        <v>201</v>
      </c>
      <c r="E13" s="117" t="s">
        <v>202</v>
      </c>
      <c r="F13" s="57">
        <v>1989</v>
      </c>
      <c r="G13" s="57">
        <v>5</v>
      </c>
      <c r="H13" s="57" t="s">
        <v>33</v>
      </c>
      <c r="I13" s="57">
        <v>0</v>
      </c>
      <c r="J13" s="57" t="s">
        <v>195</v>
      </c>
      <c r="K13" s="57">
        <v>5</v>
      </c>
      <c r="L13" s="57" t="s">
        <v>34</v>
      </c>
      <c r="M13" s="57">
        <v>5</v>
      </c>
      <c r="N13" s="57">
        <v>69.900000000000006</v>
      </c>
      <c r="O13" s="57">
        <v>5</v>
      </c>
      <c r="P13" s="57" t="s">
        <v>61</v>
      </c>
      <c r="Q13" s="57">
        <v>10</v>
      </c>
      <c r="R13" s="57" t="s">
        <v>31</v>
      </c>
      <c r="S13" s="57">
        <v>3</v>
      </c>
      <c r="T13" s="57"/>
      <c r="U13" s="57">
        <v>0</v>
      </c>
      <c r="V13" s="57">
        <v>210</v>
      </c>
      <c r="W13" s="57">
        <v>7</v>
      </c>
      <c r="X13" s="57" t="s">
        <v>203</v>
      </c>
      <c r="Y13" s="57">
        <v>10</v>
      </c>
      <c r="Z13" s="57" t="s">
        <v>196</v>
      </c>
      <c r="AA13" s="57">
        <v>10</v>
      </c>
      <c r="AB13" s="57">
        <v>3.5</v>
      </c>
      <c r="AC13" s="57">
        <v>3</v>
      </c>
      <c r="AD13" s="57">
        <v>20.5</v>
      </c>
      <c r="AE13" s="57">
        <v>1</v>
      </c>
      <c r="AF13" s="61" t="s">
        <v>33</v>
      </c>
      <c r="AG13" s="57">
        <v>0</v>
      </c>
      <c r="AH13" s="57">
        <v>97.6</v>
      </c>
      <c r="AI13" s="57">
        <v>3</v>
      </c>
      <c r="AJ13" s="61" t="s">
        <v>30</v>
      </c>
      <c r="AK13" s="57">
        <v>10</v>
      </c>
      <c r="AL13" s="61" t="s">
        <v>27</v>
      </c>
      <c r="AM13" s="57">
        <v>10</v>
      </c>
      <c r="AN13" s="57" t="s">
        <v>195</v>
      </c>
      <c r="AO13" s="57">
        <v>10</v>
      </c>
      <c r="AP13" s="57" t="s">
        <v>195</v>
      </c>
      <c r="AQ13" s="57">
        <v>10</v>
      </c>
      <c r="AR13" s="64">
        <f t="shared" si="0"/>
        <v>107</v>
      </c>
      <c r="AS13" s="130">
        <f t="shared" si="1"/>
        <v>4965936.82</v>
      </c>
      <c r="AT13" s="129">
        <v>4792129.03</v>
      </c>
      <c r="AU13" s="129">
        <v>173807.79</v>
      </c>
      <c r="AV13" s="159">
        <f t="shared" si="2"/>
        <v>2908140.08</v>
      </c>
      <c r="AW13" s="129">
        <v>2311971.36</v>
      </c>
      <c r="AX13" s="129">
        <v>596168.72</v>
      </c>
      <c r="AY13" s="159">
        <f t="shared" si="3"/>
        <v>7874076.9000000004</v>
      </c>
      <c r="AZ13" s="129">
        <f t="shared" si="4"/>
        <v>7104100.3900000006</v>
      </c>
      <c r="BA13" s="129">
        <f t="shared" si="5"/>
        <v>769976.51</v>
      </c>
      <c r="BB13" s="75">
        <v>45629.504861111112</v>
      </c>
      <c r="BC13" s="62">
        <v>3.500000026178343</v>
      </c>
      <c r="BD13" s="62">
        <v>20.500000123790461</v>
      </c>
      <c r="BE13" s="168">
        <v>13.7</v>
      </c>
      <c r="BF13" s="63" t="s">
        <v>59</v>
      </c>
      <c r="BG13" s="60" t="s">
        <v>204</v>
      </c>
      <c r="BH13" s="59">
        <v>0</v>
      </c>
      <c r="BI13" s="60" t="s">
        <v>205</v>
      </c>
      <c r="BJ13" s="67">
        <v>7681</v>
      </c>
      <c r="BK13" s="54">
        <v>634</v>
      </c>
      <c r="BL13" s="68">
        <v>424</v>
      </c>
    </row>
    <row r="14" spans="1:64" s="41" customFormat="1" ht="55.5" customHeight="1" x14ac:dyDescent="0.25">
      <c r="A14" s="59">
        <v>1</v>
      </c>
      <c r="B14" s="85" t="s">
        <v>50</v>
      </c>
      <c r="C14" s="57" t="s">
        <v>49</v>
      </c>
      <c r="D14" s="57" t="s">
        <v>341</v>
      </c>
      <c r="E14" s="82" t="s">
        <v>342</v>
      </c>
      <c r="F14" s="57">
        <v>1984</v>
      </c>
      <c r="G14" s="59">
        <v>6</v>
      </c>
      <c r="H14" s="57" t="s">
        <v>33</v>
      </c>
      <c r="I14" s="57">
        <v>0</v>
      </c>
      <c r="J14" s="57" t="s">
        <v>195</v>
      </c>
      <c r="K14" s="57">
        <v>5</v>
      </c>
      <c r="L14" s="57" t="s">
        <v>34</v>
      </c>
      <c r="M14" s="57">
        <v>5</v>
      </c>
      <c r="N14" s="61">
        <v>68.16</v>
      </c>
      <c r="O14" s="57">
        <v>5</v>
      </c>
      <c r="P14" s="57" t="s">
        <v>24</v>
      </c>
      <c r="Q14" s="57">
        <v>10</v>
      </c>
      <c r="R14" s="57" t="s">
        <v>31</v>
      </c>
      <c r="S14" s="57">
        <v>3</v>
      </c>
      <c r="T14" s="57"/>
      <c r="U14" s="57">
        <v>0</v>
      </c>
      <c r="V14" s="57">
        <v>88</v>
      </c>
      <c r="W14" s="57">
        <v>3</v>
      </c>
      <c r="X14" s="57" t="s">
        <v>203</v>
      </c>
      <c r="Y14" s="57">
        <v>10</v>
      </c>
      <c r="Z14" s="57" t="s">
        <v>196</v>
      </c>
      <c r="AA14" s="57">
        <v>10</v>
      </c>
      <c r="AB14" s="61">
        <v>5.0999999999999996</v>
      </c>
      <c r="AC14" s="61">
        <v>5</v>
      </c>
      <c r="AD14" s="61">
        <v>30.1</v>
      </c>
      <c r="AE14" s="61">
        <v>3</v>
      </c>
      <c r="AF14" s="61" t="s">
        <v>33</v>
      </c>
      <c r="AG14" s="61">
        <v>0</v>
      </c>
      <c r="AH14" s="62">
        <v>92.4</v>
      </c>
      <c r="AI14" s="57">
        <v>2</v>
      </c>
      <c r="AJ14" s="61" t="s">
        <v>30</v>
      </c>
      <c r="AK14" s="63">
        <v>10</v>
      </c>
      <c r="AL14" s="61" t="s">
        <v>27</v>
      </c>
      <c r="AM14" s="57">
        <v>10</v>
      </c>
      <c r="AN14" s="57" t="s">
        <v>195</v>
      </c>
      <c r="AO14" s="57">
        <v>10</v>
      </c>
      <c r="AP14" s="57" t="s">
        <v>195</v>
      </c>
      <c r="AQ14" s="57">
        <v>10</v>
      </c>
      <c r="AR14" s="64">
        <f t="shared" si="0"/>
        <v>107</v>
      </c>
      <c r="AS14" s="130">
        <f t="shared" si="1"/>
        <v>5153926.01</v>
      </c>
      <c r="AT14" s="131">
        <v>4891075.78</v>
      </c>
      <c r="AU14" s="131">
        <v>262850.23</v>
      </c>
      <c r="AV14" s="159">
        <f t="shared" si="2"/>
        <v>4483471.16</v>
      </c>
      <c r="AW14" s="131">
        <v>3133946.34</v>
      </c>
      <c r="AX14" s="131">
        <v>1349524.82</v>
      </c>
      <c r="AY14" s="159">
        <f t="shared" si="3"/>
        <v>9637397.1699999999</v>
      </c>
      <c r="AZ14" s="129">
        <f t="shared" si="4"/>
        <v>8025022.1200000001</v>
      </c>
      <c r="BA14" s="129">
        <f t="shared" si="5"/>
        <v>1612375.05</v>
      </c>
      <c r="BB14" s="65">
        <v>45630.652777777781</v>
      </c>
      <c r="BC14" s="66">
        <f t="shared" ref="BC14:BC24" si="8">AU14/AS14*100</f>
        <v>5.1000000677153681</v>
      </c>
      <c r="BD14" s="66">
        <f t="shared" ref="BD14:BD24" si="9">AX14/AV14*100</f>
        <v>30.100000018735486</v>
      </c>
      <c r="BE14" s="166">
        <v>4.0999999999999996</v>
      </c>
      <c r="BF14" s="63" t="s">
        <v>343</v>
      </c>
      <c r="BG14" s="63" t="s">
        <v>344</v>
      </c>
      <c r="BH14" s="91" t="s">
        <v>20</v>
      </c>
      <c r="BI14" s="63" t="s">
        <v>345</v>
      </c>
      <c r="BJ14" s="93">
        <v>4143.3</v>
      </c>
      <c r="BK14" s="63">
        <v>206</v>
      </c>
      <c r="BL14" s="63">
        <v>177</v>
      </c>
    </row>
    <row r="15" spans="1:64" s="1" customFormat="1" ht="55.5" customHeight="1" x14ac:dyDescent="0.25">
      <c r="A15" s="59">
        <f>1+A14</f>
        <v>2</v>
      </c>
      <c r="B15" s="55" t="s">
        <v>65</v>
      </c>
      <c r="C15" s="57" t="s">
        <v>47</v>
      </c>
      <c r="D15" s="60" t="s">
        <v>37</v>
      </c>
      <c r="E15" s="61" t="s">
        <v>107</v>
      </c>
      <c r="F15" s="57">
        <v>1976</v>
      </c>
      <c r="G15" s="57">
        <v>6</v>
      </c>
      <c r="H15" s="57" t="s">
        <v>33</v>
      </c>
      <c r="I15" s="57">
        <v>0</v>
      </c>
      <c r="J15" s="57" t="s">
        <v>195</v>
      </c>
      <c r="K15" s="57">
        <v>5</v>
      </c>
      <c r="L15" s="57" t="s">
        <v>34</v>
      </c>
      <c r="M15" s="57">
        <v>5</v>
      </c>
      <c r="N15" s="61">
        <v>72.790000000000006</v>
      </c>
      <c r="O15" s="57">
        <v>6</v>
      </c>
      <c r="P15" s="57" t="s">
        <v>24</v>
      </c>
      <c r="Q15" s="57">
        <v>10</v>
      </c>
      <c r="R15" s="57" t="s">
        <v>31</v>
      </c>
      <c r="S15" s="57">
        <v>3</v>
      </c>
      <c r="T15" s="57"/>
      <c r="U15" s="57">
        <v>0</v>
      </c>
      <c r="V15" s="57">
        <v>160</v>
      </c>
      <c r="W15" s="57">
        <v>5</v>
      </c>
      <c r="X15" s="57" t="s">
        <v>148</v>
      </c>
      <c r="Y15" s="57">
        <v>10</v>
      </c>
      <c r="Z15" s="57" t="s">
        <v>196</v>
      </c>
      <c r="AA15" s="57">
        <v>10</v>
      </c>
      <c r="AB15" s="62">
        <v>3.5</v>
      </c>
      <c r="AC15" s="61">
        <v>3</v>
      </c>
      <c r="AD15" s="62">
        <v>20.5</v>
      </c>
      <c r="AE15" s="61">
        <v>1</v>
      </c>
      <c r="AF15" s="61" t="s">
        <v>33</v>
      </c>
      <c r="AG15" s="61">
        <v>0</v>
      </c>
      <c r="AH15" s="61">
        <v>98.7</v>
      </c>
      <c r="AI15" s="57">
        <v>3</v>
      </c>
      <c r="AJ15" s="61" t="s">
        <v>30</v>
      </c>
      <c r="AK15" s="63">
        <v>10</v>
      </c>
      <c r="AL15" s="61" t="s">
        <v>27</v>
      </c>
      <c r="AM15" s="57">
        <v>10</v>
      </c>
      <c r="AN15" s="57" t="s">
        <v>147</v>
      </c>
      <c r="AO15" s="57">
        <v>10</v>
      </c>
      <c r="AP15" s="57" t="s">
        <v>195</v>
      </c>
      <c r="AQ15" s="57">
        <v>10</v>
      </c>
      <c r="AR15" s="64">
        <f t="shared" si="0"/>
        <v>107</v>
      </c>
      <c r="AS15" s="130">
        <f t="shared" si="1"/>
        <v>4181423.6</v>
      </c>
      <c r="AT15" s="129">
        <v>4035073.77</v>
      </c>
      <c r="AU15" s="129">
        <v>146349.82999999999</v>
      </c>
      <c r="AV15" s="159">
        <f t="shared" si="2"/>
        <v>117047.9</v>
      </c>
      <c r="AW15" s="129">
        <v>93053.08</v>
      </c>
      <c r="AX15" s="129">
        <v>23994.82</v>
      </c>
      <c r="AY15" s="159">
        <f t="shared" si="3"/>
        <v>4298471.5</v>
      </c>
      <c r="AZ15" s="129">
        <f t="shared" si="4"/>
        <v>4128126.85</v>
      </c>
      <c r="BA15" s="129">
        <f t="shared" si="5"/>
        <v>170344.65</v>
      </c>
      <c r="BB15" s="65">
        <v>45632.625</v>
      </c>
      <c r="BC15" s="66">
        <f t="shared" si="8"/>
        <v>3.5000000956612003</v>
      </c>
      <c r="BD15" s="66">
        <f t="shared" si="9"/>
        <v>20.500000427175539</v>
      </c>
      <c r="BE15" s="162">
        <v>11.15</v>
      </c>
      <c r="BF15" s="57" t="s">
        <v>147</v>
      </c>
      <c r="BG15" s="63" t="s">
        <v>133</v>
      </c>
      <c r="BH15" s="63"/>
      <c r="BI15" s="63" t="s">
        <v>66</v>
      </c>
      <c r="BJ15" s="67">
        <v>4528</v>
      </c>
      <c r="BK15" s="73">
        <v>380</v>
      </c>
      <c r="BL15" s="73">
        <v>287</v>
      </c>
    </row>
    <row r="16" spans="1:64" s="1" customFormat="1" ht="66" customHeight="1" x14ac:dyDescent="0.25">
      <c r="A16" s="90">
        <v>2</v>
      </c>
      <c r="B16" s="85" t="s">
        <v>314</v>
      </c>
      <c r="C16" s="57" t="s">
        <v>49</v>
      </c>
      <c r="D16" s="63" t="s">
        <v>315</v>
      </c>
      <c r="E16" s="57" t="s">
        <v>316</v>
      </c>
      <c r="F16" s="57">
        <v>1969</v>
      </c>
      <c r="G16" s="57">
        <v>6</v>
      </c>
      <c r="H16" s="57" t="s">
        <v>33</v>
      </c>
      <c r="I16" s="57">
        <v>0</v>
      </c>
      <c r="J16" s="57" t="s">
        <v>195</v>
      </c>
      <c r="K16" s="57">
        <v>5</v>
      </c>
      <c r="L16" s="57" t="s">
        <v>34</v>
      </c>
      <c r="M16" s="57">
        <v>5</v>
      </c>
      <c r="N16" s="57">
        <v>75.599999999999994</v>
      </c>
      <c r="O16" s="57">
        <v>6</v>
      </c>
      <c r="P16" s="57" t="s">
        <v>61</v>
      </c>
      <c r="Q16" s="57">
        <v>10</v>
      </c>
      <c r="R16" s="57" t="s">
        <v>31</v>
      </c>
      <c r="S16" s="57">
        <v>3</v>
      </c>
      <c r="T16" s="57"/>
      <c r="U16" s="57">
        <v>0</v>
      </c>
      <c r="V16" s="57">
        <v>60</v>
      </c>
      <c r="W16" s="57">
        <v>3</v>
      </c>
      <c r="X16" s="57" t="s">
        <v>203</v>
      </c>
      <c r="Y16" s="57">
        <v>10</v>
      </c>
      <c r="Z16" s="57" t="s">
        <v>196</v>
      </c>
      <c r="AA16" s="57">
        <v>10</v>
      </c>
      <c r="AB16" s="57">
        <v>5.0999999999999996</v>
      </c>
      <c r="AC16" s="57">
        <v>5</v>
      </c>
      <c r="AD16" s="57">
        <v>20.100000000000001</v>
      </c>
      <c r="AE16" s="57">
        <v>1</v>
      </c>
      <c r="AF16" s="61" t="s">
        <v>33</v>
      </c>
      <c r="AG16" s="57">
        <v>0</v>
      </c>
      <c r="AH16" s="57">
        <v>96.9</v>
      </c>
      <c r="AI16" s="57">
        <v>3</v>
      </c>
      <c r="AJ16" s="61" t="s">
        <v>30</v>
      </c>
      <c r="AK16" s="57">
        <v>10</v>
      </c>
      <c r="AL16" s="61" t="s">
        <v>27</v>
      </c>
      <c r="AM16" s="57">
        <v>10</v>
      </c>
      <c r="AN16" s="57" t="s">
        <v>195</v>
      </c>
      <c r="AO16" s="57">
        <v>10</v>
      </c>
      <c r="AP16" s="57" t="s">
        <v>195</v>
      </c>
      <c r="AQ16" s="57">
        <v>10</v>
      </c>
      <c r="AR16" s="64">
        <f t="shared" si="0"/>
        <v>107</v>
      </c>
      <c r="AS16" s="130">
        <f t="shared" si="1"/>
        <v>824042.4</v>
      </c>
      <c r="AT16" s="129">
        <v>782016.24</v>
      </c>
      <c r="AU16" s="129">
        <v>42026.16</v>
      </c>
      <c r="AV16" s="159">
        <f t="shared" si="2"/>
        <v>1574024.3599999999</v>
      </c>
      <c r="AW16" s="129">
        <v>1257645.46</v>
      </c>
      <c r="AX16" s="129">
        <v>316378.90000000002</v>
      </c>
      <c r="AY16" s="159">
        <f t="shared" si="3"/>
        <v>2398066.7599999998</v>
      </c>
      <c r="AZ16" s="129">
        <f t="shared" si="4"/>
        <v>2039661.7</v>
      </c>
      <c r="BA16" s="129">
        <f t="shared" si="5"/>
        <v>358405.06000000006</v>
      </c>
      <c r="BB16" s="75">
        <v>45632.645833333336</v>
      </c>
      <c r="BC16" s="62">
        <f t="shared" si="8"/>
        <v>5.0999997087528515</v>
      </c>
      <c r="BD16" s="62">
        <f t="shared" si="9"/>
        <v>20.100000231254366</v>
      </c>
      <c r="BE16" s="167">
        <v>2.7</v>
      </c>
      <c r="BF16" s="63" t="s">
        <v>317</v>
      </c>
      <c r="BG16" s="60" t="s">
        <v>318</v>
      </c>
      <c r="BH16" s="91" t="s">
        <v>20</v>
      </c>
      <c r="BI16" s="60" t="s">
        <v>319</v>
      </c>
      <c r="BJ16" s="92">
        <v>2424</v>
      </c>
      <c r="BK16" s="60">
        <v>110</v>
      </c>
      <c r="BL16" s="59">
        <v>95</v>
      </c>
    </row>
    <row r="17" spans="1:64" s="1" customFormat="1" ht="67.5" customHeight="1" x14ac:dyDescent="0.25">
      <c r="A17" s="59">
        <v>5</v>
      </c>
      <c r="B17" s="85" t="s">
        <v>288</v>
      </c>
      <c r="C17" s="57" t="s">
        <v>45</v>
      </c>
      <c r="D17" s="57" t="s">
        <v>289</v>
      </c>
      <c r="E17" s="61" t="s">
        <v>290</v>
      </c>
      <c r="F17" s="57" t="s">
        <v>291</v>
      </c>
      <c r="G17" s="57">
        <v>6</v>
      </c>
      <c r="H17" s="57" t="s">
        <v>33</v>
      </c>
      <c r="I17" s="57">
        <v>0</v>
      </c>
      <c r="J17" s="57" t="s">
        <v>195</v>
      </c>
      <c r="K17" s="57">
        <v>5</v>
      </c>
      <c r="L17" s="57" t="s">
        <v>34</v>
      </c>
      <c r="M17" s="57">
        <v>5</v>
      </c>
      <c r="N17" s="61" t="s">
        <v>293</v>
      </c>
      <c r="O17" s="57">
        <v>6</v>
      </c>
      <c r="P17" s="57" t="s">
        <v>294</v>
      </c>
      <c r="Q17" s="57">
        <v>10</v>
      </c>
      <c r="R17" s="57" t="s">
        <v>31</v>
      </c>
      <c r="S17" s="57">
        <v>3</v>
      </c>
      <c r="T17" s="57"/>
      <c r="U17" s="57">
        <v>0</v>
      </c>
      <c r="V17" s="57">
        <f>120</f>
        <v>120</v>
      </c>
      <c r="W17" s="57">
        <v>4</v>
      </c>
      <c r="X17" s="57" t="s">
        <v>253</v>
      </c>
      <c r="Y17" s="57">
        <v>10</v>
      </c>
      <c r="Z17" s="57" t="s">
        <v>267</v>
      </c>
      <c r="AA17" s="57">
        <v>10</v>
      </c>
      <c r="AB17" s="61">
        <v>3.5</v>
      </c>
      <c r="AC17" s="61">
        <v>3</v>
      </c>
      <c r="AD17" s="61">
        <v>20.5</v>
      </c>
      <c r="AE17" s="61">
        <v>1</v>
      </c>
      <c r="AF17" s="61" t="s">
        <v>33</v>
      </c>
      <c r="AG17" s="61">
        <v>0</v>
      </c>
      <c r="AH17" s="61" t="s">
        <v>444</v>
      </c>
      <c r="AI17" s="57">
        <v>3</v>
      </c>
      <c r="AJ17" s="61" t="s">
        <v>30</v>
      </c>
      <c r="AK17" s="63">
        <v>10</v>
      </c>
      <c r="AL17" s="61" t="s">
        <v>36</v>
      </c>
      <c r="AM17" s="57">
        <v>10</v>
      </c>
      <c r="AN17" s="57" t="s">
        <v>195</v>
      </c>
      <c r="AO17" s="57">
        <v>10</v>
      </c>
      <c r="AP17" s="57" t="s">
        <v>195</v>
      </c>
      <c r="AQ17" s="57">
        <v>10</v>
      </c>
      <c r="AR17" s="64">
        <f t="shared" si="0"/>
        <v>106</v>
      </c>
      <c r="AS17" s="130">
        <f t="shared" si="1"/>
        <v>5026217.2699999996</v>
      </c>
      <c r="AT17" s="129">
        <v>4850299.67</v>
      </c>
      <c r="AU17" s="129">
        <v>175917.6</v>
      </c>
      <c r="AV17" s="159">
        <f t="shared" si="2"/>
        <v>3081457.98</v>
      </c>
      <c r="AW17" s="129">
        <v>2449759.1</v>
      </c>
      <c r="AX17" s="129">
        <v>631698.88</v>
      </c>
      <c r="AY17" s="159">
        <f t="shared" si="3"/>
        <v>8107675.25</v>
      </c>
      <c r="AZ17" s="129">
        <f t="shared" si="4"/>
        <v>7300058.7699999996</v>
      </c>
      <c r="BA17" s="129">
        <f t="shared" si="5"/>
        <v>807616.48</v>
      </c>
      <c r="BB17" s="65">
        <v>45631.377083333333</v>
      </c>
      <c r="BC17" s="66">
        <f t="shared" si="8"/>
        <v>3.4999999114642333</v>
      </c>
      <c r="BD17" s="66">
        <f t="shared" si="9"/>
        <v>20.499999808532195</v>
      </c>
      <c r="BE17" s="163">
        <v>7.3</v>
      </c>
      <c r="BF17" s="63" t="s">
        <v>295</v>
      </c>
      <c r="BG17" s="63" t="s">
        <v>296</v>
      </c>
      <c r="BH17" s="59" t="s">
        <v>248</v>
      </c>
      <c r="BI17" s="63" t="s">
        <v>297</v>
      </c>
      <c r="BJ17" s="92">
        <v>5846</v>
      </c>
      <c r="BK17" s="59">
        <f>128+111</f>
        <v>239</v>
      </c>
      <c r="BL17" s="59">
        <v>199</v>
      </c>
    </row>
    <row r="18" spans="1:64" s="1" customFormat="1" ht="61.5" customHeight="1" x14ac:dyDescent="0.25">
      <c r="A18" s="59">
        <v>1</v>
      </c>
      <c r="B18" s="95" t="s">
        <v>443</v>
      </c>
      <c r="C18" s="63" t="s">
        <v>51</v>
      </c>
      <c r="D18" s="63" t="s">
        <v>242</v>
      </c>
      <c r="E18" s="82" t="s">
        <v>243</v>
      </c>
      <c r="F18" s="63">
        <v>2014</v>
      </c>
      <c r="G18" s="63">
        <v>1</v>
      </c>
      <c r="H18" s="63" t="s">
        <v>33</v>
      </c>
      <c r="I18" s="63">
        <v>0</v>
      </c>
      <c r="J18" s="63" t="s">
        <v>244</v>
      </c>
      <c r="K18" s="63">
        <v>5</v>
      </c>
      <c r="L18" s="63" t="s">
        <v>34</v>
      </c>
      <c r="M18" s="63">
        <v>5</v>
      </c>
      <c r="N18" s="63">
        <v>99.04</v>
      </c>
      <c r="O18" s="63">
        <v>8</v>
      </c>
      <c r="P18" s="63" t="s">
        <v>39</v>
      </c>
      <c r="Q18" s="63">
        <v>10</v>
      </c>
      <c r="R18" s="57" t="s">
        <v>31</v>
      </c>
      <c r="S18" s="63">
        <v>3</v>
      </c>
      <c r="T18" s="63"/>
      <c r="U18" s="63">
        <v>0</v>
      </c>
      <c r="V18" s="63">
        <v>439</v>
      </c>
      <c r="W18" s="63">
        <v>7</v>
      </c>
      <c r="X18" s="63" t="s">
        <v>245</v>
      </c>
      <c r="Y18" s="63">
        <v>10</v>
      </c>
      <c r="Z18" s="57" t="s">
        <v>196</v>
      </c>
      <c r="AA18" s="57">
        <v>10</v>
      </c>
      <c r="AB18" s="63">
        <v>3.5</v>
      </c>
      <c r="AC18" s="63">
        <v>3</v>
      </c>
      <c r="AD18" s="83">
        <v>20.5</v>
      </c>
      <c r="AE18" s="63">
        <v>1</v>
      </c>
      <c r="AF18" s="63" t="s">
        <v>246</v>
      </c>
      <c r="AG18" s="63">
        <v>0</v>
      </c>
      <c r="AH18" s="63">
        <v>98</v>
      </c>
      <c r="AI18" s="63">
        <v>3</v>
      </c>
      <c r="AJ18" s="63" t="s">
        <v>30</v>
      </c>
      <c r="AK18" s="63">
        <v>10</v>
      </c>
      <c r="AL18" s="63" t="s">
        <v>27</v>
      </c>
      <c r="AM18" s="63">
        <v>10</v>
      </c>
      <c r="AN18" s="57" t="s">
        <v>195</v>
      </c>
      <c r="AO18" s="57">
        <v>10</v>
      </c>
      <c r="AP18" s="57" t="s">
        <v>195</v>
      </c>
      <c r="AQ18" s="57">
        <v>10</v>
      </c>
      <c r="AR18" s="64">
        <f t="shared" si="0"/>
        <v>106</v>
      </c>
      <c r="AS18" s="130">
        <f t="shared" si="1"/>
        <v>900562.01</v>
      </c>
      <c r="AT18" s="129">
        <v>869042.34</v>
      </c>
      <c r="AU18" s="129">
        <v>31519.67</v>
      </c>
      <c r="AV18" s="159">
        <f t="shared" si="2"/>
        <v>3789042.83</v>
      </c>
      <c r="AW18" s="129">
        <v>3012289.05</v>
      </c>
      <c r="AX18" s="129">
        <v>776753.78</v>
      </c>
      <c r="AY18" s="159">
        <f t="shared" si="3"/>
        <v>4689604.84</v>
      </c>
      <c r="AZ18" s="129">
        <f t="shared" si="4"/>
        <v>3881331.3899999997</v>
      </c>
      <c r="BA18" s="129">
        <f t="shared" si="5"/>
        <v>808273.45000000007</v>
      </c>
      <c r="BB18" s="65">
        <v>45632.386805555558</v>
      </c>
      <c r="BC18" s="63">
        <f t="shared" si="8"/>
        <v>3.4999999611353796</v>
      </c>
      <c r="BD18" s="83">
        <f t="shared" si="9"/>
        <v>20.499999996041218</v>
      </c>
      <c r="BE18" s="169">
        <v>27.1</v>
      </c>
      <c r="BF18" s="63" t="s">
        <v>231</v>
      </c>
      <c r="BG18" s="63" t="s">
        <v>247</v>
      </c>
      <c r="BH18" s="59" t="s">
        <v>248</v>
      </c>
      <c r="BI18" s="155" t="s">
        <v>249</v>
      </c>
      <c r="BJ18" s="84">
        <v>15060</v>
      </c>
      <c r="BK18" s="59">
        <v>915</v>
      </c>
      <c r="BL18" s="59">
        <v>705</v>
      </c>
    </row>
    <row r="19" spans="1:64" s="1" customFormat="1" ht="69" customHeight="1" x14ac:dyDescent="0.25">
      <c r="A19" s="59">
        <v>3</v>
      </c>
      <c r="B19" s="85" t="s">
        <v>257</v>
      </c>
      <c r="C19" s="57" t="s">
        <v>51</v>
      </c>
      <c r="D19" s="63" t="s">
        <v>258</v>
      </c>
      <c r="E19" s="150" t="s">
        <v>259</v>
      </c>
      <c r="F19" s="151">
        <v>1961</v>
      </c>
      <c r="G19" s="151">
        <v>6</v>
      </c>
      <c r="H19" s="57" t="s">
        <v>195</v>
      </c>
      <c r="I19" s="117">
        <v>5</v>
      </c>
      <c r="J19" s="63" t="s">
        <v>244</v>
      </c>
      <c r="K19" s="57">
        <v>5</v>
      </c>
      <c r="L19" s="63" t="s">
        <v>34</v>
      </c>
      <c r="M19" s="118">
        <v>5</v>
      </c>
      <c r="N19" s="151">
        <v>90.8</v>
      </c>
      <c r="O19" s="117">
        <v>8</v>
      </c>
      <c r="P19" s="57" t="s">
        <v>25</v>
      </c>
      <c r="Q19" s="117">
        <v>10</v>
      </c>
      <c r="R19" s="57"/>
      <c r="S19" s="57">
        <v>0</v>
      </c>
      <c r="T19" s="57" t="s">
        <v>21</v>
      </c>
      <c r="U19" s="117">
        <v>3</v>
      </c>
      <c r="V19" s="151">
        <v>105</v>
      </c>
      <c r="W19" s="151">
        <v>4</v>
      </c>
      <c r="X19" s="57" t="s">
        <v>253</v>
      </c>
      <c r="Y19" s="57">
        <v>10</v>
      </c>
      <c r="Z19" s="57" t="s">
        <v>198</v>
      </c>
      <c r="AA19" s="117">
        <v>3</v>
      </c>
      <c r="AB19" s="120">
        <v>5</v>
      </c>
      <c r="AC19" s="151">
        <v>3</v>
      </c>
      <c r="AD19" s="152"/>
      <c r="AE19" s="151">
        <v>0</v>
      </c>
      <c r="AF19" s="61" t="s">
        <v>33</v>
      </c>
      <c r="AG19" s="153">
        <v>0</v>
      </c>
      <c r="AH19" s="151">
        <v>96.97</v>
      </c>
      <c r="AI19" s="117">
        <v>3</v>
      </c>
      <c r="AJ19" s="61" t="s">
        <v>30</v>
      </c>
      <c r="AK19" s="153">
        <v>10</v>
      </c>
      <c r="AL19" s="61" t="s">
        <v>27</v>
      </c>
      <c r="AM19" s="117">
        <v>10</v>
      </c>
      <c r="AN19" s="57" t="s">
        <v>195</v>
      </c>
      <c r="AO19" s="57">
        <v>10</v>
      </c>
      <c r="AP19" s="57" t="s">
        <v>195</v>
      </c>
      <c r="AQ19" s="57">
        <v>10</v>
      </c>
      <c r="AR19" s="64">
        <f t="shared" si="0"/>
        <v>105</v>
      </c>
      <c r="AS19" s="157">
        <f t="shared" si="1"/>
        <v>3104176.62</v>
      </c>
      <c r="AT19" s="133">
        <v>2948967.79</v>
      </c>
      <c r="AU19" s="133">
        <v>155208.82999999999</v>
      </c>
      <c r="AV19" s="160">
        <f t="shared" si="2"/>
        <v>0</v>
      </c>
      <c r="AW19" s="133"/>
      <c r="AX19" s="154"/>
      <c r="AY19" s="160">
        <f t="shared" si="3"/>
        <v>3104176.62</v>
      </c>
      <c r="AZ19" s="133">
        <f t="shared" si="4"/>
        <v>2948967.79</v>
      </c>
      <c r="BA19" s="133">
        <f t="shared" si="5"/>
        <v>155208.82999999999</v>
      </c>
      <c r="BB19" s="119">
        <v>45632.384027777778</v>
      </c>
      <c r="BC19" s="118">
        <f t="shared" si="8"/>
        <v>4.9999999677853371</v>
      </c>
      <c r="BD19" s="120" t="e">
        <f t="shared" si="9"/>
        <v>#DIV/0!</v>
      </c>
      <c r="BE19" s="162">
        <v>2.4</v>
      </c>
      <c r="BF19" s="63" t="s">
        <v>260</v>
      </c>
      <c r="BG19" s="123"/>
      <c r="BH19" s="123" t="s">
        <v>261</v>
      </c>
      <c r="BI19" s="123" t="s">
        <v>262</v>
      </c>
      <c r="BJ19" s="126">
        <v>1769</v>
      </c>
      <c r="BK19" s="124">
        <v>93</v>
      </c>
      <c r="BL19" s="124">
        <v>71</v>
      </c>
    </row>
    <row r="20" spans="1:64" s="1" customFormat="1" ht="112.5" customHeight="1" x14ac:dyDescent="0.25">
      <c r="A20" s="59">
        <v>2</v>
      </c>
      <c r="B20" s="85" t="s">
        <v>271</v>
      </c>
      <c r="C20" s="57" t="s">
        <v>45</v>
      </c>
      <c r="D20" s="57" t="s">
        <v>19</v>
      </c>
      <c r="E20" s="61" t="s">
        <v>272</v>
      </c>
      <c r="F20" s="57">
        <v>1959</v>
      </c>
      <c r="G20" s="57">
        <v>6</v>
      </c>
      <c r="H20" s="57" t="s">
        <v>33</v>
      </c>
      <c r="I20" s="57">
        <v>0</v>
      </c>
      <c r="J20" s="57" t="s">
        <v>266</v>
      </c>
      <c r="K20" s="57">
        <v>5</v>
      </c>
      <c r="L20" s="57" t="s">
        <v>34</v>
      </c>
      <c r="M20" s="57">
        <v>5</v>
      </c>
      <c r="N20" s="61">
        <v>84.57</v>
      </c>
      <c r="O20" s="57">
        <v>7</v>
      </c>
      <c r="P20" s="57" t="s">
        <v>273</v>
      </c>
      <c r="Q20" s="57">
        <v>10</v>
      </c>
      <c r="R20" s="57" t="s">
        <v>31</v>
      </c>
      <c r="S20" s="57">
        <v>3</v>
      </c>
      <c r="T20" s="57"/>
      <c r="U20" s="57">
        <v>0</v>
      </c>
      <c r="V20" s="57">
        <v>50</v>
      </c>
      <c r="W20" s="57">
        <v>2</v>
      </c>
      <c r="X20" s="57" t="s">
        <v>253</v>
      </c>
      <c r="Y20" s="57">
        <v>10</v>
      </c>
      <c r="Z20" s="57" t="s">
        <v>267</v>
      </c>
      <c r="AA20" s="57">
        <v>10</v>
      </c>
      <c r="AB20" s="61">
        <v>3.5</v>
      </c>
      <c r="AC20" s="61">
        <v>3</v>
      </c>
      <c r="AD20" s="61">
        <v>20.5</v>
      </c>
      <c r="AE20" s="61">
        <v>1</v>
      </c>
      <c r="AF20" s="61" t="s">
        <v>33</v>
      </c>
      <c r="AG20" s="61">
        <v>0</v>
      </c>
      <c r="AH20" s="61" t="s">
        <v>274</v>
      </c>
      <c r="AI20" s="57">
        <v>3</v>
      </c>
      <c r="AJ20" s="61" t="s">
        <v>30</v>
      </c>
      <c r="AK20" s="63">
        <v>10</v>
      </c>
      <c r="AL20" s="61" t="s">
        <v>36</v>
      </c>
      <c r="AM20" s="57">
        <v>10</v>
      </c>
      <c r="AN20" s="57" t="s">
        <v>195</v>
      </c>
      <c r="AO20" s="57">
        <v>10</v>
      </c>
      <c r="AP20" s="57" t="s">
        <v>195</v>
      </c>
      <c r="AQ20" s="57">
        <v>10</v>
      </c>
      <c r="AR20" s="64">
        <f t="shared" si="0"/>
        <v>105</v>
      </c>
      <c r="AS20" s="130">
        <f t="shared" si="1"/>
        <v>1462397.44</v>
      </c>
      <c r="AT20" s="129">
        <v>1411213.53</v>
      </c>
      <c r="AU20" s="129">
        <v>51183.91</v>
      </c>
      <c r="AV20" s="159">
        <f t="shared" si="2"/>
        <v>2010638.33</v>
      </c>
      <c r="AW20" s="129">
        <v>1598457.47</v>
      </c>
      <c r="AX20" s="129">
        <v>412180.86</v>
      </c>
      <c r="AY20" s="159">
        <f t="shared" si="3"/>
        <v>3473035.77</v>
      </c>
      <c r="AZ20" s="129">
        <f t="shared" si="4"/>
        <v>3009671</v>
      </c>
      <c r="BA20" s="129">
        <f t="shared" si="5"/>
        <v>463364.77</v>
      </c>
      <c r="BB20" s="119">
        <v>45632.386805555558</v>
      </c>
      <c r="BC20" s="66">
        <f t="shared" si="8"/>
        <v>3.4999999726476547</v>
      </c>
      <c r="BD20" s="66">
        <f t="shared" si="9"/>
        <v>20.500000116878304</v>
      </c>
      <c r="BE20" s="163">
        <v>2.67</v>
      </c>
      <c r="BF20" s="63" t="s">
        <v>275</v>
      </c>
      <c r="BG20" s="63" t="s">
        <v>276</v>
      </c>
      <c r="BH20" s="59" t="s">
        <v>248</v>
      </c>
      <c r="BI20" s="63" t="s">
        <v>277</v>
      </c>
      <c r="BJ20" s="92">
        <v>2000</v>
      </c>
      <c r="BK20" s="59">
        <v>132</v>
      </c>
      <c r="BL20" s="59">
        <v>89</v>
      </c>
    </row>
    <row r="21" spans="1:64" s="1" customFormat="1" ht="66" customHeight="1" x14ac:dyDescent="0.25">
      <c r="A21" s="59">
        <v>1</v>
      </c>
      <c r="B21" s="85" t="s">
        <v>263</v>
      </c>
      <c r="C21" s="57" t="s">
        <v>45</v>
      </c>
      <c r="D21" s="63" t="s">
        <v>264</v>
      </c>
      <c r="E21" s="57" t="s">
        <v>265</v>
      </c>
      <c r="F21" s="57">
        <v>1961</v>
      </c>
      <c r="G21" s="57">
        <v>6</v>
      </c>
      <c r="H21" s="57" t="s">
        <v>33</v>
      </c>
      <c r="I21" s="57">
        <v>0</v>
      </c>
      <c r="J21" s="57" t="s">
        <v>266</v>
      </c>
      <c r="K21" s="57">
        <v>5</v>
      </c>
      <c r="L21" s="57" t="s">
        <v>34</v>
      </c>
      <c r="M21" s="57">
        <v>5</v>
      </c>
      <c r="N21" s="57">
        <v>71.099999999999994</v>
      </c>
      <c r="O21" s="57">
        <v>6</v>
      </c>
      <c r="P21" s="57" t="s">
        <v>61</v>
      </c>
      <c r="Q21" s="57">
        <v>10</v>
      </c>
      <c r="R21" s="57" t="s">
        <v>31</v>
      </c>
      <c r="S21" s="57">
        <v>3</v>
      </c>
      <c r="T21" s="57"/>
      <c r="U21" s="57">
        <v>0</v>
      </c>
      <c r="V21" s="57">
        <v>60</v>
      </c>
      <c r="W21" s="57">
        <v>3</v>
      </c>
      <c r="X21" s="57" t="s">
        <v>203</v>
      </c>
      <c r="Y21" s="57">
        <v>10</v>
      </c>
      <c r="Z21" s="57" t="s">
        <v>267</v>
      </c>
      <c r="AA21" s="57">
        <v>10</v>
      </c>
      <c r="AB21" s="57">
        <v>3</v>
      </c>
      <c r="AC21" s="57">
        <v>3</v>
      </c>
      <c r="AD21" s="57">
        <v>21</v>
      </c>
      <c r="AE21" s="57">
        <v>1</v>
      </c>
      <c r="AF21" s="61" t="s">
        <v>33</v>
      </c>
      <c r="AG21" s="57">
        <v>0</v>
      </c>
      <c r="AH21" s="57">
        <v>98</v>
      </c>
      <c r="AI21" s="57">
        <v>3</v>
      </c>
      <c r="AJ21" s="61" t="s">
        <v>30</v>
      </c>
      <c r="AK21" s="57">
        <v>10</v>
      </c>
      <c r="AL21" s="61" t="s">
        <v>36</v>
      </c>
      <c r="AM21" s="57">
        <v>10</v>
      </c>
      <c r="AN21" s="57" t="s">
        <v>195</v>
      </c>
      <c r="AO21" s="57">
        <v>10</v>
      </c>
      <c r="AP21" s="57" t="s">
        <v>195</v>
      </c>
      <c r="AQ21" s="57">
        <v>10</v>
      </c>
      <c r="AR21" s="64">
        <f t="shared" si="0"/>
        <v>105</v>
      </c>
      <c r="AS21" s="130">
        <f t="shared" si="1"/>
        <v>1605125.24</v>
      </c>
      <c r="AT21" s="129">
        <v>1556971.48</v>
      </c>
      <c r="AU21" s="129">
        <v>48153.760000000002</v>
      </c>
      <c r="AV21" s="159">
        <f t="shared" si="2"/>
        <v>536530.76</v>
      </c>
      <c r="AW21" s="129">
        <v>423859.3</v>
      </c>
      <c r="AX21" s="129">
        <v>112671.46</v>
      </c>
      <c r="AY21" s="159">
        <f t="shared" si="3"/>
        <v>2141656</v>
      </c>
      <c r="AZ21" s="129">
        <f t="shared" si="4"/>
        <v>1980830.78</v>
      </c>
      <c r="BA21" s="129">
        <f t="shared" si="5"/>
        <v>160825.22</v>
      </c>
      <c r="BB21" s="65">
        <v>45632.388888888891</v>
      </c>
      <c r="BC21" s="62">
        <f t="shared" si="8"/>
        <v>3.000000174441217</v>
      </c>
      <c r="BD21" s="62">
        <f t="shared" si="9"/>
        <v>21.000000074553043</v>
      </c>
      <c r="BE21" s="167">
        <v>3.07</v>
      </c>
      <c r="BF21" s="63" t="s">
        <v>268</v>
      </c>
      <c r="BG21" s="60" t="s">
        <v>269</v>
      </c>
      <c r="BH21" s="59" t="s">
        <v>248</v>
      </c>
      <c r="BI21" s="60" t="s">
        <v>270</v>
      </c>
      <c r="BJ21" s="92">
        <v>2562.9</v>
      </c>
      <c r="BK21" s="60">
        <v>102</v>
      </c>
      <c r="BL21" s="59">
        <v>85</v>
      </c>
    </row>
    <row r="22" spans="1:64" s="1" customFormat="1" ht="123.75" customHeight="1" x14ac:dyDescent="0.25">
      <c r="A22" s="59">
        <v>3</v>
      </c>
      <c r="B22" s="85" t="s">
        <v>320</v>
      </c>
      <c r="C22" s="57" t="s">
        <v>49</v>
      </c>
      <c r="D22" s="57" t="s">
        <v>321</v>
      </c>
      <c r="E22" s="82" t="s">
        <v>322</v>
      </c>
      <c r="F22" s="57">
        <v>2009</v>
      </c>
      <c r="G22" s="59">
        <v>1</v>
      </c>
      <c r="H22" s="57" t="s">
        <v>33</v>
      </c>
      <c r="I22" s="57">
        <v>0</v>
      </c>
      <c r="J22" s="57" t="s">
        <v>195</v>
      </c>
      <c r="K22" s="57">
        <v>5</v>
      </c>
      <c r="L22" s="57" t="s">
        <v>34</v>
      </c>
      <c r="M22" s="57">
        <v>5</v>
      </c>
      <c r="N22" s="61">
        <v>74.23</v>
      </c>
      <c r="O22" s="57">
        <v>6</v>
      </c>
      <c r="P22" s="57" t="s">
        <v>46</v>
      </c>
      <c r="Q22" s="57">
        <v>10</v>
      </c>
      <c r="R22" s="57"/>
      <c r="S22" s="57"/>
      <c r="T22" s="57" t="s">
        <v>21</v>
      </c>
      <c r="U22" s="57">
        <v>3</v>
      </c>
      <c r="V22" s="57">
        <v>234</v>
      </c>
      <c r="W22" s="57">
        <v>7</v>
      </c>
      <c r="X22" s="57" t="s">
        <v>253</v>
      </c>
      <c r="Y22" s="57">
        <v>10</v>
      </c>
      <c r="Z22" s="57" t="s">
        <v>196</v>
      </c>
      <c r="AA22" s="57">
        <v>10</v>
      </c>
      <c r="AB22" s="61">
        <v>3</v>
      </c>
      <c r="AC22" s="61">
        <v>3</v>
      </c>
      <c r="AD22" s="61">
        <v>23</v>
      </c>
      <c r="AE22" s="61">
        <v>1</v>
      </c>
      <c r="AF22" s="61" t="s">
        <v>33</v>
      </c>
      <c r="AG22" s="61">
        <v>0</v>
      </c>
      <c r="AH22" s="62">
        <v>99.3</v>
      </c>
      <c r="AI22" s="57">
        <v>3</v>
      </c>
      <c r="AJ22" s="61" t="s">
        <v>30</v>
      </c>
      <c r="AK22" s="63">
        <v>10</v>
      </c>
      <c r="AL22" s="61" t="s">
        <v>36</v>
      </c>
      <c r="AM22" s="57">
        <v>10</v>
      </c>
      <c r="AN22" s="57" t="s">
        <v>195</v>
      </c>
      <c r="AO22" s="57">
        <v>10</v>
      </c>
      <c r="AP22" s="57" t="s">
        <v>195</v>
      </c>
      <c r="AQ22" s="57">
        <v>10</v>
      </c>
      <c r="AR22" s="64">
        <f t="shared" si="0"/>
        <v>104</v>
      </c>
      <c r="AS22" s="130">
        <f t="shared" si="1"/>
        <v>5302724.6400000006</v>
      </c>
      <c r="AT22" s="131">
        <v>5143642.9000000004</v>
      </c>
      <c r="AU22" s="131">
        <v>159081.74</v>
      </c>
      <c r="AV22" s="159">
        <f t="shared" si="2"/>
        <v>3056808.42</v>
      </c>
      <c r="AW22" s="131">
        <v>2353742.48</v>
      </c>
      <c r="AX22" s="131">
        <v>703065.94</v>
      </c>
      <c r="AY22" s="159">
        <f t="shared" si="3"/>
        <v>8359533.0600000005</v>
      </c>
      <c r="AZ22" s="129">
        <f t="shared" si="4"/>
        <v>7497385.3800000008</v>
      </c>
      <c r="BA22" s="129">
        <f t="shared" si="5"/>
        <v>862147.67999999993</v>
      </c>
      <c r="BB22" s="65">
        <v>45628.621527777781</v>
      </c>
      <c r="BC22" s="66">
        <f t="shared" si="8"/>
        <v>3.0000000150865831</v>
      </c>
      <c r="BD22" s="66">
        <f t="shared" si="9"/>
        <v>23.00000011122712</v>
      </c>
      <c r="BE22" s="162">
        <v>14.1</v>
      </c>
      <c r="BF22" s="63" t="s">
        <v>323</v>
      </c>
      <c r="BG22" s="91" t="s">
        <v>20</v>
      </c>
      <c r="BH22" s="63" t="s">
        <v>324</v>
      </c>
      <c r="BI22" s="63" t="s">
        <v>325</v>
      </c>
      <c r="BJ22" s="92">
        <v>7298</v>
      </c>
      <c r="BK22" s="84">
        <v>346</v>
      </c>
      <c r="BL22" s="84">
        <v>253</v>
      </c>
    </row>
    <row r="23" spans="1:64" s="1" customFormat="1" ht="60" customHeight="1" x14ac:dyDescent="0.25">
      <c r="A23" s="59">
        <v>3</v>
      </c>
      <c r="B23" s="85" t="s">
        <v>278</v>
      </c>
      <c r="C23" s="57" t="s">
        <v>45</v>
      </c>
      <c r="D23" s="57" t="s">
        <v>19</v>
      </c>
      <c r="E23" s="61" t="s">
        <v>279</v>
      </c>
      <c r="F23" s="57">
        <v>1961</v>
      </c>
      <c r="G23" s="57">
        <v>6</v>
      </c>
      <c r="H23" s="57" t="s">
        <v>33</v>
      </c>
      <c r="I23" s="57">
        <v>0</v>
      </c>
      <c r="J23" s="57" t="s">
        <v>266</v>
      </c>
      <c r="K23" s="57">
        <v>5</v>
      </c>
      <c r="L23" s="57" t="s">
        <v>34</v>
      </c>
      <c r="M23" s="57">
        <v>5</v>
      </c>
      <c r="N23" s="61">
        <v>67.11</v>
      </c>
      <c r="O23" s="57">
        <v>5</v>
      </c>
      <c r="P23" s="57" t="s">
        <v>273</v>
      </c>
      <c r="Q23" s="57">
        <v>10</v>
      </c>
      <c r="R23" s="57" t="s">
        <v>31</v>
      </c>
      <c r="S23" s="57">
        <v>3</v>
      </c>
      <c r="T23" s="57"/>
      <c r="U23" s="57">
        <v>0</v>
      </c>
      <c r="V23" s="57">
        <v>80</v>
      </c>
      <c r="W23" s="57">
        <v>3</v>
      </c>
      <c r="X23" s="57" t="s">
        <v>253</v>
      </c>
      <c r="Y23" s="57">
        <v>10</v>
      </c>
      <c r="Z23" s="57" t="s">
        <v>267</v>
      </c>
      <c r="AA23" s="57">
        <v>10</v>
      </c>
      <c r="AB23" s="61">
        <v>3.5</v>
      </c>
      <c r="AC23" s="61">
        <v>3</v>
      </c>
      <c r="AD23" s="61">
        <v>20.5</v>
      </c>
      <c r="AE23" s="61">
        <v>1</v>
      </c>
      <c r="AF23" s="61" t="s">
        <v>33</v>
      </c>
      <c r="AG23" s="61">
        <v>0</v>
      </c>
      <c r="AH23" s="61" t="s">
        <v>280</v>
      </c>
      <c r="AI23" s="57">
        <v>3</v>
      </c>
      <c r="AJ23" s="61" t="s">
        <v>30</v>
      </c>
      <c r="AK23" s="63">
        <v>10</v>
      </c>
      <c r="AL23" s="61" t="s">
        <v>36</v>
      </c>
      <c r="AM23" s="57">
        <v>10</v>
      </c>
      <c r="AN23" s="57" t="s">
        <v>195</v>
      </c>
      <c r="AO23" s="57">
        <v>10</v>
      </c>
      <c r="AP23" s="57" t="s">
        <v>195</v>
      </c>
      <c r="AQ23" s="57">
        <v>10</v>
      </c>
      <c r="AR23" s="64">
        <f t="shared" si="0"/>
        <v>104</v>
      </c>
      <c r="AS23" s="130">
        <f t="shared" si="1"/>
        <v>1706098.0599999998</v>
      </c>
      <c r="AT23" s="129">
        <v>1646384.63</v>
      </c>
      <c r="AU23" s="129">
        <v>59713.43</v>
      </c>
      <c r="AV23" s="159">
        <f t="shared" si="2"/>
        <v>323912.65000000002</v>
      </c>
      <c r="AW23" s="129">
        <v>257510.56</v>
      </c>
      <c r="AX23" s="129">
        <v>66402.09</v>
      </c>
      <c r="AY23" s="159">
        <f t="shared" si="3"/>
        <v>2030010.71</v>
      </c>
      <c r="AZ23" s="129">
        <f t="shared" si="4"/>
        <v>1903895.19</v>
      </c>
      <c r="BA23" s="129">
        <f t="shared" si="5"/>
        <v>126115.51999999999</v>
      </c>
      <c r="BB23" s="65">
        <v>45632.384027777778</v>
      </c>
      <c r="BC23" s="66">
        <f t="shared" si="8"/>
        <v>3.4999998769121166</v>
      </c>
      <c r="BD23" s="66">
        <f t="shared" si="9"/>
        <v>20.499998996643072</v>
      </c>
      <c r="BE23" s="163">
        <v>3.5</v>
      </c>
      <c r="BF23" s="63" t="s">
        <v>281</v>
      </c>
      <c r="BG23" s="63" t="s">
        <v>282</v>
      </c>
      <c r="BH23" s="59" t="s">
        <v>248</v>
      </c>
      <c r="BI23" s="63" t="s">
        <v>283</v>
      </c>
      <c r="BJ23" s="92">
        <v>3014</v>
      </c>
      <c r="BK23" s="59">
        <v>171</v>
      </c>
      <c r="BL23" s="59">
        <v>126</v>
      </c>
    </row>
    <row r="24" spans="1:64" s="1" customFormat="1" ht="60" customHeight="1" x14ac:dyDescent="0.25">
      <c r="A24" s="59">
        <v>4</v>
      </c>
      <c r="B24" s="85" t="s">
        <v>284</v>
      </c>
      <c r="C24" s="57" t="s">
        <v>45</v>
      </c>
      <c r="D24" s="57" t="s">
        <v>19</v>
      </c>
      <c r="E24" s="57" t="s">
        <v>285</v>
      </c>
      <c r="F24" s="57">
        <v>1961</v>
      </c>
      <c r="G24" s="57">
        <v>6</v>
      </c>
      <c r="H24" s="57" t="s">
        <v>33</v>
      </c>
      <c r="I24" s="57">
        <v>0</v>
      </c>
      <c r="J24" s="57" t="s">
        <v>266</v>
      </c>
      <c r="K24" s="57">
        <v>5</v>
      </c>
      <c r="L24" s="57" t="s">
        <v>34</v>
      </c>
      <c r="M24" s="57">
        <v>5</v>
      </c>
      <c r="N24" s="57">
        <v>68.790000000000006</v>
      </c>
      <c r="O24" s="57">
        <v>5</v>
      </c>
      <c r="P24" s="57" t="s">
        <v>273</v>
      </c>
      <c r="Q24" s="57">
        <v>10</v>
      </c>
      <c r="R24" s="57" t="s">
        <v>31</v>
      </c>
      <c r="S24" s="57">
        <v>3</v>
      </c>
      <c r="T24" s="57"/>
      <c r="U24" s="57">
        <v>0</v>
      </c>
      <c r="V24" s="57">
        <v>80</v>
      </c>
      <c r="W24" s="57">
        <v>3</v>
      </c>
      <c r="X24" s="57" t="s">
        <v>203</v>
      </c>
      <c r="Y24" s="57">
        <v>10</v>
      </c>
      <c r="Z24" s="57" t="s">
        <v>267</v>
      </c>
      <c r="AA24" s="57">
        <v>10</v>
      </c>
      <c r="AB24" s="57">
        <v>3.5</v>
      </c>
      <c r="AC24" s="57">
        <v>3</v>
      </c>
      <c r="AD24" s="57">
        <v>20.5</v>
      </c>
      <c r="AE24" s="57">
        <v>1</v>
      </c>
      <c r="AF24" s="61" t="s">
        <v>33</v>
      </c>
      <c r="AG24" s="57">
        <v>0</v>
      </c>
      <c r="AH24" s="57">
        <v>98.8</v>
      </c>
      <c r="AI24" s="57">
        <v>3</v>
      </c>
      <c r="AJ24" s="61" t="s">
        <v>30</v>
      </c>
      <c r="AK24" s="57">
        <v>10</v>
      </c>
      <c r="AL24" s="61" t="s">
        <v>36</v>
      </c>
      <c r="AM24" s="57">
        <v>10</v>
      </c>
      <c r="AN24" s="57" t="s">
        <v>195</v>
      </c>
      <c r="AO24" s="57">
        <v>10</v>
      </c>
      <c r="AP24" s="57" t="s">
        <v>195</v>
      </c>
      <c r="AQ24" s="57">
        <v>10</v>
      </c>
      <c r="AR24" s="64">
        <f t="shared" si="0"/>
        <v>104</v>
      </c>
      <c r="AS24" s="130">
        <f t="shared" si="1"/>
        <v>1904845.24</v>
      </c>
      <c r="AT24" s="129">
        <v>1838175.66</v>
      </c>
      <c r="AU24" s="129">
        <v>66669.58</v>
      </c>
      <c r="AV24" s="159">
        <f t="shared" si="2"/>
        <v>1719940.09</v>
      </c>
      <c r="AW24" s="129">
        <v>1367352.37</v>
      </c>
      <c r="AX24" s="129">
        <v>352587.72</v>
      </c>
      <c r="AY24" s="159">
        <f t="shared" si="3"/>
        <v>3624785.33</v>
      </c>
      <c r="AZ24" s="129">
        <f t="shared" si="4"/>
        <v>3205528.0300000003</v>
      </c>
      <c r="BA24" s="129">
        <f t="shared" si="5"/>
        <v>419257.3</v>
      </c>
      <c r="BB24" s="65">
        <v>45632.385416666664</v>
      </c>
      <c r="BC24" s="62">
        <f t="shared" si="8"/>
        <v>3.4999998215078092</v>
      </c>
      <c r="BD24" s="62">
        <f t="shared" si="9"/>
        <v>20.500000090119418</v>
      </c>
      <c r="BE24" s="168">
        <v>3.5</v>
      </c>
      <c r="BF24" s="63" t="s">
        <v>281</v>
      </c>
      <c r="BG24" s="63" t="s">
        <v>286</v>
      </c>
      <c r="BH24" s="59" t="s">
        <v>248</v>
      </c>
      <c r="BI24" s="60" t="s">
        <v>287</v>
      </c>
      <c r="BJ24" s="92">
        <v>3027</v>
      </c>
      <c r="BK24" s="60">
        <v>162</v>
      </c>
      <c r="BL24" s="59">
        <v>122</v>
      </c>
    </row>
    <row r="25" spans="1:64" s="1" customFormat="1" ht="66" customHeight="1" x14ac:dyDescent="0.25">
      <c r="A25" s="59">
        <v>2</v>
      </c>
      <c r="B25" s="85" t="s">
        <v>206</v>
      </c>
      <c r="C25" s="57" t="s">
        <v>43</v>
      </c>
      <c r="D25" s="63" t="s">
        <v>19</v>
      </c>
      <c r="E25" s="57" t="s">
        <v>207</v>
      </c>
      <c r="F25" s="57">
        <v>1971</v>
      </c>
      <c r="G25" s="57">
        <v>6</v>
      </c>
      <c r="H25" s="57" t="s">
        <v>33</v>
      </c>
      <c r="I25" s="57">
        <v>0</v>
      </c>
      <c r="J25" s="57" t="s">
        <v>195</v>
      </c>
      <c r="K25" s="57">
        <v>5</v>
      </c>
      <c r="L25" s="57" t="s">
        <v>34</v>
      </c>
      <c r="M25" s="57">
        <v>5</v>
      </c>
      <c r="N25" s="57">
        <v>67.5</v>
      </c>
      <c r="O25" s="57">
        <v>5</v>
      </c>
      <c r="P25" s="57" t="s">
        <v>61</v>
      </c>
      <c r="Q25" s="57">
        <v>10</v>
      </c>
      <c r="R25" s="57" t="s">
        <v>31</v>
      </c>
      <c r="S25" s="57">
        <v>3</v>
      </c>
      <c r="T25" s="57"/>
      <c r="U25" s="57">
        <v>0</v>
      </c>
      <c r="V25" s="57">
        <v>81</v>
      </c>
      <c r="W25" s="57">
        <v>3</v>
      </c>
      <c r="X25" s="57" t="s">
        <v>203</v>
      </c>
      <c r="Y25" s="57">
        <v>10</v>
      </c>
      <c r="Z25" s="57" t="s">
        <v>196</v>
      </c>
      <c r="AA25" s="57">
        <v>10</v>
      </c>
      <c r="AB25" s="57">
        <v>3.5</v>
      </c>
      <c r="AC25" s="57">
        <v>3</v>
      </c>
      <c r="AD25" s="57">
        <v>20.5</v>
      </c>
      <c r="AE25" s="57">
        <v>1</v>
      </c>
      <c r="AF25" s="61" t="s">
        <v>33</v>
      </c>
      <c r="AG25" s="57">
        <v>0</v>
      </c>
      <c r="AH25" s="57">
        <v>99.8</v>
      </c>
      <c r="AI25" s="57">
        <v>3</v>
      </c>
      <c r="AJ25" s="61" t="s">
        <v>30</v>
      </c>
      <c r="AK25" s="57">
        <v>10</v>
      </c>
      <c r="AL25" s="61" t="s">
        <v>27</v>
      </c>
      <c r="AM25" s="57">
        <v>10</v>
      </c>
      <c r="AN25" s="57" t="s">
        <v>195</v>
      </c>
      <c r="AO25" s="57">
        <v>10</v>
      </c>
      <c r="AP25" s="57" t="s">
        <v>195</v>
      </c>
      <c r="AQ25" s="57">
        <v>10</v>
      </c>
      <c r="AR25" s="64">
        <f t="shared" si="0"/>
        <v>104</v>
      </c>
      <c r="AS25" s="130">
        <f t="shared" si="1"/>
        <v>3288156.02</v>
      </c>
      <c r="AT25" s="129">
        <v>3173070.56</v>
      </c>
      <c r="AU25" s="129">
        <v>115085.46</v>
      </c>
      <c r="AV25" s="159">
        <f t="shared" si="2"/>
        <v>4200456.4800000004</v>
      </c>
      <c r="AW25" s="129">
        <v>3339362.91</v>
      </c>
      <c r="AX25" s="129">
        <v>861093.57</v>
      </c>
      <c r="AY25" s="159">
        <f t="shared" si="3"/>
        <v>7488612.5000000009</v>
      </c>
      <c r="AZ25" s="129">
        <f t="shared" si="4"/>
        <v>6512433.4700000007</v>
      </c>
      <c r="BA25" s="129">
        <f t="shared" si="5"/>
        <v>976179.02999999991</v>
      </c>
      <c r="BB25" s="75">
        <v>45632.614583333336</v>
      </c>
      <c r="BC25" s="62">
        <v>3.4999999787114726</v>
      </c>
      <c r="BD25" s="62">
        <v>20.499999800021733</v>
      </c>
      <c r="BE25" s="167">
        <v>4.4450000000000003</v>
      </c>
      <c r="BF25" s="63" t="s">
        <v>59</v>
      </c>
      <c r="BG25" s="60" t="s">
        <v>208</v>
      </c>
      <c r="BH25" s="59">
        <v>0</v>
      </c>
      <c r="BI25" s="60" t="s">
        <v>209</v>
      </c>
      <c r="BJ25" s="67">
        <v>4445</v>
      </c>
      <c r="BK25" s="54">
        <v>174</v>
      </c>
      <c r="BL25" s="68">
        <v>116</v>
      </c>
    </row>
    <row r="26" spans="1:64" s="1" customFormat="1" ht="45" customHeight="1" x14ac:dyDescent="0.25">
      <c r="A26" s="59">
        <v>3</v>
      </c>
      <c r="B26" s="85" t="s">
        <v>58</v>
      </c>
      <c r="C26" s="57" t="s">
        <v>42</v>
      </c>
      <c r="D26" s="57" t="s">
        <v>19</v>
      </c>
      <c r="E26" s="61" t="s">
        <v>387</v>
      </c>
      <c r="F26" s="57">
        <v>1993</v>
      </c>
      <c r="G26" s="57">
        <v>5</v>
      </c>
      <c r="H26" s="57" t="s">
        <v>195</v>
      </c>
      <c r="I26" s="57">
        <v>5</v>
      </c>
      <c r="J26" s="57" t="s">
        <v>195</v>
      </c>
      <c r="K26" s="57">
        <v>5</v>
      </c>
      <c r="L26" s="57" t="s">
        <v>34</v>
      </c>
      <c r="M26" s="57">
        <v>5</v>
      </c>
      <c r="N26" s="61">
        <v>77.48</v>
      </c>
      <c r="O26" s="57">
        <v>6</v>
      </c>
      <c r="P26" s="57" t="s">
        <v>24</v>
      </c>
      <c r="Q26" s="57">
        <v>10</v>
      </c>
      <c r="R26" s="57" t="s">
        <v>31</v>
      </c>
      <c r="S26" s="57">
        <v>3</v>
      </c>
      <c r="T26" s="57"/>
      <c r="U26" s="57">
        <v>0</v>
      </c>
      <c r="V26" s="57">
        <v>200</v>
      </c>
      <c r="W26" s="57">
        <v>5</v>
      </c>
      <c r="X26" s="57" t="s">
        <v>253</v>
      </c>
      <c r="Y26" s="57">
        <v>10</v>
      </c>
      <c r="Z26" s="57" t="s">
        <v>199</v>
      </c>
      <c r="AA26" s="57">
        <v>5</v>
      </c>
      <c r="AB26" s="61"/>
      <c r="AC26" s="61">
        <v>0</v>
      </c>
      <c r="AD26" s="61">
        <v>20.5</v>
      </c>
      <c r="AE26" s="61">
        <v>1</v>
      </c>
      <c r="AF26" s="61" t="s">
        <v>33</v>
      </c>
      <c r="AG26" s="61">
        <v>0</v>
      </c>
      <c r="AH26" s="61">
        <v>98</v>
      </c>
      <c r="AI26" s="57">
        <v>3</v>
      </c>
      <c r="AJ26" s="61" t="s">
        <v>30</v>
      </c>
      <c r="AK26" s="63">
        <v>10</v>
      </c>
      <c r="AL26" s="61" t="s">
        <v>27</v>
      </c>
      <c r="AM26" s="57">
        <v>10</v>
      </c>
      <c r="AN26" s="57" t="s">
        <v>195</v>
      </c>
      <c r="AO26" s="57">
        <v>10</v>
      </c>
      <c r="AP26" s="57" t="s">
        <v>195</v>
      </c>
      <c r="AQ26" s="57">
        <v>10</v>
      </c>
      <c r="AR26" s="64">
        <f t="shared" si="0"/>
        <v>103</v>
      </c>
      <c r="AS26" s="130">
        <f t="shared" si="1"/>
        <v>0</v>
      </c>
      <c r="AT26" s="129">
        <v>0</v>
      </c>
      <c r="AU26" s="129">
        <v>0</v>
      </c>
      <c r="AV26" s="159">
        <f t="shared" si="2"/>
        <v>4669479.95</v>
      </c>
      <c r="AW26" s="129">
        <v>3712236.56</v>
      </c>
      <c r="AX26" s="129">
        <v>957243.39</v>
      </c>
      <c r="AY26" s="159">
        <f t="shared" si="3"/>
        <v>4669479.95</v>
      </c>
      <c r="AZ26" s="129">
        <f t="shared" si="4"/>
        <v>3712236.56</v>
      </c>
      <c r="BA26" s="129">
        <f t="shared" si="5"/>
        <v>957243.39</v>
      </c>
      <c r="BB26" s="65">
        <v>45628.377083333333</v>
      </c>
      <c r="BC26" s="66"/>
      <c r="BD26" s="66">
        <f>AX26/AV26*100</f>
        <v>20.500000005353915</v>
      </c>
      <c r="BE26" s="163">
        <v>13.26</v>
      </c>
      <c r="BF26" s="63" t="s">
        <v>380</v>
      </c>
      <c r="BG26" s="63" t="s">
        <v>388</v>
      </c>
      <c r="BH26" s="59"/>
      <c r="BI26" s="63" t="s">
        <v>389</v>
      </c>
      <c r="BJ26" s="67">
        <v>5588</v>
      </c>
      <c r="BK26" s="68">
        <v>310</v>
      </c>
      <c r="BL26" s="68">
        <v>260</v>
      </c>
    </row>
    <row r="27" spans="1:64" s="46" customFormat="1" ht="178.5" customHeight="1" x14ac:dyDescent="0.25">
      <c r="A27" s="59">
        <v>4</v>
      </c>
      <c r="B27" s="85" t="s">
        <v>326</v>
      </c>
      <c r="C27" s="57" t="s">
        <v>49</v>
      </c>
      <c r="D27" s="57" t="s">
        <v>327</v>
      </c>
      <c r="E27" s="61" t="s">
        <v>328</v>
      </c>
      <c r="F27" s="57">
        <v>1983</v>
      </c>
      <c r="G27" s="57">
        <v>6</v>
      </c>
      <c r="H27" s="57" t="s">
        <v>33</v>
      </c>
      <c r="I27" s="57">
        <v>0</v>
      </c>
      <c r="J27" s="57" t="s">
        <v>195</v>
      </c>
      <c r="K27" s="57">
        <v>5</v>
      </c>
      <c r="L27" s="57" t="s">
        <v>34</v>
      </c>
      <c r="M27" s="57">
        <v>5</v>
      </c>
      <c r="N27" s="61">
        <v>79.38</v>
      </c>
      <c r="O27" s="57">
        <v>6</v>
      </c>
      <c r="P27" s="57" t="s">
        <v>24</v>
      </c>
      <c r="Q27" s="57">
        <v>10</v>
      </c>
      <c r="R27" s="57" t="s">
        <v>31</v>
      </c>
      <c r="S27" s="57">
        <v>3</v>
      </c>
      <c r="T27" s="57"/>
      <c r="U27" s="57">
        <v>0</v>
      </c>
      <c r="V27" s="57">
        <v>152</v>
      </c>
      <c r="W27" s="57">
        <v>5</v>
      </c>
      <c r="X27" s="57" t="s">
        <v>203</v>
      </c>
      <c r="Y27" s="57">
        <v>10</v>
      </c>
      <c r="Z27" s="57" t="s">
        <v>198</v>
      </c>
      <c r="AA27" s="57">
        <v>3</v>
      </c>
      <c r="AB27" s="61">
        <v>5.0999999999999996</v>
      </c>
      <c r="AC27" s="61">
        <v>5</v>
      </c>
      <c r="AD27" s="61">
        <v>0</v>
      </c>
      <c r="AE27" s="61">
        <v>0</v>
      </c>
      <c r="AF27" s="61" t="s">
        <v>33</v>
      </c>
      <c r="AG27" s="61">
        <v>0</v>
      </c>
      <c r="AH27" s="61">
        <v>96.81</v>
      </c>
      <c r="AI27" s="57">
        <v>3</v>
      </c>
      <c r="AJ27" s="61" t="s">
        <v>30</v>
      </c>
      <c r="AK27" s="63">
        <v>10</v>
      </c>
      <c r="AL27" s="61" t="s">
        <v>27</v>
      </c>
      <c r="AM27" s="57">
        <v>10</v>
      </c>
      <c r="AN27" s="57" t="s">
        <v>195</v>
      </c>
      <c r="AO27" s="57">
        <v>10</v>
      </c>
      <c r="AP27" s="57" t="s">
        <v>195</v>
      </c>
      <c r="AQ27" s="57">
        <v>10</v>
      </c>
      <c r="AR27" s="64">
        <f t="shared" si="0"/>
        <v>101</v>
      </c>
      <c r="AS27" s="130">
        <f t="shared" si="1"/>
        <v>4291564.38</v>
      </c>
      <c r="AT27" s="129">
        <v>4072694.6</v>
      </c>
      <c r="AU27" s="129">
        <v>218869.78</v>
      </c>
      <c r="AV27" s="159">
        <f t="shared" si="2"/>
        <v>0</v>
      </c>
      <c r="AW27" s="129">
        <v>0</v>
      </c>
      <c r="AX27" s="129">
        <v>0</v>
      </c>
      <c r="AY27" s="159">
        <f t="shared" si="3"/>
        <v>4291564.38</v>
      </c>
      <c r="AZ27" s="129">
        <f t="shared" si="4"/>
        <v>4072694.6</v>
      </c>
      <c r="BA27" s="129">
        <f t="shared" si="5"/>
        <v>218869.78</v>
      </c>
      <c r="BB27" s="65">
        <v>45631.739583333336</v>
      </c>
      <c r="BC27" s="66">
        <f>AU27/AS27*100</f>
        <v>5.0999999212408413</v>
      </c>
      <c r="BD27" s="66" t="e">
        <f>AX27/AV27*100</f>
        <v>#DIV/0!</v>
      </c>
      <c r="BE27" s="163">
        <v>9.8000000000000007</v>
      </c>
      <c r="BF27" s="63" t="s">
        <v>329</v>
      </c>
      <c r="BG27" s="63" t="s">
        <v>330</v>
      </c>
      <c r="BH27" s="91" t="s">
        <v>20</v>
      </c>
      <c r="BI27" s="63" t="s">
        <v>331</v>
      </c>
      <c r="BJ27" s="92">
        <v>8842</v>
      </c>
      <c r="BK27" s="59">
        <v>352</v>
      </c>
      <c r="BL27" s="59">
        <v>352</v>
      </c>
    </row>
    <row r="28" spans="1:64" ht="187.5" x14ac:dyDescent="0.2">
      <c r="A28" s="3">
        <v>5</v>
      </c>
      <c r="B28" s="7" t="s">
        <v>346</v>
      </c>
      <c r="C28" s="4" t="s">
        <v>49</v>
      </c>
      <c r="D28" s="4" t="s">
        <v>327</v>
      </c>
      <c r="E28" s="4" t="s">
        <v>347</v>
      </c>
      <c r="F28" s="4" t="s">
        <v>348</v>
      </c>
      <c r="G28" s="4">
        <v>5</v>
      </c>
      <c r="H28" s="4" t="s">
        <v>33</v>
      </c>
      <c r="I28" s="4">
        <v>0</v>
      </c>
      <c r="J28" s="4" t="s">
        <v>195</v>
      </c>
      <c r="K28" s="4">
        <v>5</v>
      </c>
      <c r="L28" s="4" t="s">
        <v>34</v>
      </c>
      <c r="M28" s="4">
        <v>5</v>
      </c>
      <c r="N28" s="4">
        <v>69.430000000000007</v>
      </c>
      <c r="O28" s="4">
        <v>5</v>
      </c>
      <c r="P28" s="4" t="s">
        <v>61</v>
      </c>
      <c r="Q28" s="4">
        <v>10</v>
      </c>
      <c r="R28" s="4" t="s">
        <v>31</v>
      </c>
      <c r="S28" s="4">
        <v>3</v>
      </c>
      <c r="T28" s="4"/>
      <c r="U28" s="4">
        <v>0</v>
      </c>
      <c r="V28" s="4">
        <v>217</v>
      </c>
      <c r="W28" s="4">
        <v>7</v>
      </c>
      <c r="X28" s="4" t="s">
        <v>203</v>
      </c>
      <c r="Y28" s="4">
        <v>10</v>
      </c>
      <c r="Z28" s="4" t="s">
        <v>198</v>
      </c>
      <c r="AA28" s="4">
        <v>3</v>
      </c>
      <c r="AB28" s="4">
        <v>5.0999999999999996</v>
      </c>
      <c r="AC28" s="4">
        <v>5</v>
      </c>
      <c r="AD28" s="4">
        <v>0</v>
      </c>
      <c r="AE28" s="4">
        <v>0</v>
      </c>
      <c r="AF28" s="13" t="s">
        <v>33</v>
      </c>
      <c r="AG28" s="4">
        <v>0</v>
      </c>
      <c r="AH28" s="4">
        <v>97.2</v>
      </c>
      <c r="AI28" s="4">
        <v>3</v>
      </c>
      <c r="AJ28" s="13" t="s">
        <v>30</v>
      </c>
      <c r="AK28" s="4">
        <v>10</v>
      </c>
      <c r="AL28" s="13" t="s">
        <v>27</v>
      </c>
      <c r="AM28" s="4">
        <v>10</v>
      </c>
      <c r="AN28" s="4" t="s">
        <v>195</v>
      </c>
      <c r="AO28" s="4">
        <v>10</v>
      </c>
      <c r="AP28" s="4" t="s">
        <v>195</v>
      </c>
      <c r="AQ28" s="4">
        <v>10</v>
      </c>
      <c r="AR28" s="31">
        <f t="shared" si="0"/>
        <v>101</v>
      </c>
      <c r="AS28" s="134">
        <f t="shared" si="1"/>
        <v>8643739.0099999998</v>
      </c>
      <c r="AT28" s="135">
        <v>8202908.3200000003</v>
      </c>
      <c r="AU28" s="135">
        <v>440830.69</v>
      </c>
      <c r="AV28" s="161">
        <f t="shared" si="2"/>
        <v>0</v>
      </c>
      <c r="AW28" s="135">
        <v>0</v>
      </c>
      <c r="AX28" s="135">
        <v>0</v>
      </c>
      <c r="AY28" s="161">
        <f t="shared" si="3"/>
        <v>8643739.0099999998</v>
      </c>
      <c r="AZ28" s="135">
        <f t="shared" si="4"/>
        <v>8202908.3200000003</v>
      </c>
      <c r="BA28" s="135">
        <f t="shared" si="5"/>
        <v>440830.69</v>
      </c>
      <c r="BB28" s="6">
        <v>45631.743055555555</v>
      </c>
      <c r="BC28" s="15">
        <f>AU28/AS28*100</f>
        <v>5.1000000056688437</v>
      </c>
      <c r="BD28" s="15" t="e">
        <f>AX28/AV28*100</f>
        <v>#DIV/0!</v>
      </c>
      <c r="BE28" s="170">
        <v>9.4</v>
      </c>
      <c r="BF28" s="86" t="s">
        <v>349</v>
      </c>
      <c r="BG28" s="11" t="s">
        <v>350</v>
      </c>
      <c r="BH28" s="27" t="s">
        <v>20</v>
      </c>
      <c r="BI28" s="11" t="s">
        <v>351</v>
      </c>
      <c r="BJ28" s="87">
        <v>9310</v>
      </c>
      <c r="BK28" s="11">
        <v>362</v>
      </c>
      <c r="BL28" s="3">
        <v>336</v>
      </c>
    </row>
    <row r="29" spans="1:64" ht="393.75" x14ac:dyDescent="0.2">
      <c r="A29" s="3">
        <v>3</v>
      </c>
      <c r="B29" s="8" t="s">
        <v>409</v>
      </c>
      <c r="C29" s="5" t="s">
        <v>40</v>
      </c>
      <c r="D29" s="5" t="s">
        <v>395</v>
      </c>
      <c r="E29" s="186" t="s">
        <v>410</v>
      </c>
      <c r="F29" s="5">
        <v>1982</v>
      </c>
      <c r="G29" s="5">
        <v>6</v>
      </c>
      <c r="H29" s="5" t="s">
        <v>195</v>
      </c>
      <c r="I29" s="5">
        <v>5</v>
      </c>
      <c r="J29" s="5" t="s">
        <v>195</v>
      </c>
      <c r="K29" s="5">
        <v>5</v>
      </c>
      <c r="L29" s="5" t="s">
        <v>34</v>
      </c>
      <c r="M29" s="5">
        <v>5</v>
      </c>
      <c r="N29" s="5">
        <v>75.27</v>
      </c>
      <c r="O29" s="5">
        <v>6</v>
      </c>
      <c r="P29" s="5" t="s">
        <v>397</v>
      </c>
      <c r="Q29" s="5">
        <v>5</v>
      </c>
      <c r="R29" s="5" t="s">
        <v>31</v>
      </c>
      <c r="S29" s="5">
        <v>3</v>
      </c>
      <c r="T29" s="5"/>
      <c r="U29" s="5">
        <v>0</v>
      </c>
      <c r="V29" s="5">
        <v>140</v>
      </c>
      <c r="W29" s="5">
        <v>4</v>
      </c>
      <c r="X29" s="5" t="s">
        <v>398</v>
      </c>
      <c r="Y29" s="5">
        <v>5</v>
      </c>
      <c r="Z29" s="4" t="s">
        <v>196</v>
      </c>
      <c r="AA29" s="5">
        <v>10</v>
      </c>
      <c r="AB29" s="5">
        <v>3.5</v>
      </c>
      <c r="AC29" s="5">
        <v>3</v>
      </c>
      <c r="AD29" s="24">
        <v>20.5</v>
      </c>
      <c r="AE29" s="5">
        <v>1</v>
      </c>
      <c r="AF29" s="13" t="s">
        <v>33</v>
      </c>
      <c r="AG29" s="5">
        <v>0</v>
      </c>
      <c r="AH29" s="5">
        <v>100.65</v>
      </c>
      <c r="AI29" s="5">
        <v>3</v>
      </c>
      <c r="AJ29" s="5" t="s">
        <v>30</v>
      </c>
      <c r="AK29" s="5">
        <v>10</v>
      </c>
      <c r="AL29" s="5" t="s">
        <v>27</v>
      </c>
      <c r="AM29" s="5">
        <v>10</v>
      </c>
      <c r="AN29" s="4" t="s">
        <v>195</v>
      </c>
      <c r="AO29" s="4">
        <v>10</v>
      </c>
      <c r="AP29" s="4" t="s">
        <v>195</v>
      </c>
      <c r="AQ29" s="4">
        <v>10</v>
      </c>
      <c r="AR29" s="31">
        <f t="shared" si="0"/>
        <v>101</v>
      </c>
      <c r="AS29" s="134">
        <f t="shared" si="1"/>
        <v>5095011.84</v>
      </c>
      <c r="AT29" s="135">
        <v>4916686.43</v>
      </c>
      <c r="AU29" s="135">
        <v>178325.41</v>
      </c>
      <c r="AV29" s="161">
        <f t="shared" si="2"/>
        <v>3000573.38</v>
      </c>
      <c r="AW29" s="135">
        <v>2385455.83</v>
      </c>
      <c r="AX29" s="135">
        <v>615117.55000000005</v>
      </c>
      <c r="AY29" s="161">
        <f t="shared" si="3"/>
        <v>8095585.2199999997</v>
      </c>
      <c r="AZ29" s="135">
        <f t="shared" si="4"/>
        <v>7302142.2599999998</v>
      </c>
      <c r="BA29" s="135">
        <f t="shared" si="5"/>
        <v>793442.96000000008</v>
      </c>
      <c r="BB29" s="6">
        <v>45632.635416666664</v>
      </c>
      <c r="BC29" s="10">
        <f>AU29/AS29*100</f>
        <v>3.4999999136410254</v>
      </c>
      <c r="BD29" s="10">
        <f>AX29/AV29*100</f>
        <v>20.500000236621442</v>
      </c>
      <c r="BE29" s="173">
        <v>7.78</v>
      </c>
      <c r="BF29" s="86" t="s">
        <v>411</v>
      </c>
      <c r="BG29" s="5" t="s">
        <v>412</v>
      </c>
      <c r="BH29" s="3"/>
      <c r="BI29" s="5" t="s">
        <v>413</v>
      </c>
      <c r="BJ29" s="34">
        <v>5205</v>
      </c>
      <c r="BK29" s="37">
        <v>308</v>
      </c>
      <c r="BL29" s="37">
        <v>280</v>
      </c>
    </row>
    <row r="30" spans="1:64" ht="187.5" x14ac:dyDescent="0.2">
      <c r="A30" s="45">
        <v>3</v>
      </c>
      <c r="B30" s="110" t="s">
        <v>210</v>
      </c>
      <c r="C30" s="4" t="s">
        <v>43</v>
      </c>
      <c r="D30" s="20" t="s">
        <v>211</v>
      </c>
      <c r="E30" s="19" t="s">
        <v>212</v>
      </c>
      <c r="F30" s="19">
        <v>1987</v>
      </c>
      <c r="G30" s="19">
        <v>6</v>
      </c>
      <c r="H30" s="19" t="s">
        <v>33</v>
      </c>
      <c r="I30" s="19">
        <v>0</v>
      </c>
      <c r="J30" s="19" t="s">
        <v>195</v>
      </c>
      <c r="K30" s="19">
        <v>5</v>
      </c>
      <c r="L30" s="19" t="s">
        <v>34</v>
      </c>
      <c r="M30" s="19">
        <v>5</v>
      </c>
      <c r="N30" s="19">
        <v>75.44</v>
      </c>
      <c r="O30" s="19">
        <v>6</v>
      </c>
      <c r="P30" s="19" t="s">
        <v>61</v>
      </c>
      <c r="Q30" s="19">
        <v>5</v>
      </c>
      <c r="R30" s="19" t="s">
        <v>31</v>
      </c>
      <c r="S30" s="19">
        <v>3</v>
      </c>
      <c r="T30" s="19"/>
      <c r="U30" s="19">
        <v>0</v>
      </c>
      <c r="V30" s="19">
        <v>124</v>
      </c>
      <c r="W30" s="19">
        <v>4</v>
      </c>
      <c r="X30" s="19" t="s">
        <v>203</v>
      </c>
      <c r="Y30" s="19">
        <v>10</v>
      </c>
      <c r="Z30" s="19" t="s">
        <v>196</v>
      </c>
      <c r="AA30" s="19">
        <v>10</v>
      </c>
      <c r="AB30" s="19">
        <v>3.5</v>
      </c>
      <c r="AC30" s="19">
        <v>3</v>
      </c>
      <c r="AD30" s="19">
        <v>20.5</v>
      </c>
      <c r="AE30" s="19">
        <v>1</v>
      </c>
      <c r="AF30" s="76" t="s">
        <v>33</v>
      </c>
      <c r="AG30" s="19">
        <v>0</v>
      </c>
      <c r="AH30" s="19">
        <v>98</v>
      </c>
      <c r="AI30" s="19">
        <v>3</v>
      </c>
      <c r="AJ30" s="76" t="s">
        <v>30</v>
      </c>
      <c r="AK30" s="19">
        <v>10</v>
      </c>
      <c r="AL30" s="76" t="s">
        <v>27</v>
      </c>
      <c r="AM30" s="19">
        <v>10</v>
      </c>
      <c r="AN30" s="19" t="s">
        <v>195</v>
      </c>
      <c r="AO30" s="19">
        <v>10</v>
      </c>
      <c r="AP30" s="19" t="s">
        <v>195</v>
      </c>
      <c r="AQ30" s="19">
        <v>10</v>
      </c>
      <c r="AR30" s="31">
        <f t="shared" si="0"/>
        <v>101</v>
      </c>
      <c r="AS30" s="134">
        <f t="shared" si="1"/>
        <v>525690</v>
      </c>
      <c r="AT30" s="132">
        <v>507290.85</v>
      </c>
      <c r="AU30" s="132">
        <v>18399.150000000001</v>
      </c>
      <c r="AV30" s="161">
        <f t="shared" si="2"/>
        <v>5918530.8100000005</v>
      </c>
      <c r="AW30" s="132">
        <v>4705232</v>
      </c>
      <c r="AX30" s="135">
        <v>1213298.81</v>
      </c>
      <c r="AY30" s="161">
        <f t="shared" si="3"/>
        <v>6444220.8099999996</v>
      </c>
      <c r="AZ30" s="135">
        <f t="shared" si="4"/>
        <v>5212522.8499999996</v>
      </c>
      <c r="BA30" s="135">
        <f t="shared" si="5"/>
        <v>1231697.96</v>
      </c>
      <c r="BB30" s="78">
        <v>45632.65625</v>
      </c>
      <c r="BC30" s="79">
        <v>3.5000000000000004</v>
      </c>
      <c r="BD30" s="79">
        <v>20.499999897778682</v>
      </c>
      <c r="BE30" s="172">
        <v>7.8</v>
      </c>
      <c r="BF30" s="20" t="s">
        <v>59</v>
      </c>
      <c r="BG30" s="80" t="s">
        <v>213</v>
      </c>
      <c r="BH30" s="45">
        <v>0</v>
      </c>
      <c r="BI30" s="80" t="s">
        <v>214</v>
      </c>
      <c r="BJ30" s="101">
        <v>4484</v>
      </c>
      <c r="BK30" s="108">
        <v>332</v>
      </c>
      <c r="BL30" s="102">
        <v>116</v>
      </c>
    </row>
    <row r="31" spans="1:64" ht="150" x14ac:dyDescent="0.2">
      <c r="A31" s="45">
        <f>A30+1</f>
        <v>4</v>
      </c>
      <c r="B31" s="110" t="s">
        <v>422</v>
      </c>
      <c r="C31" s="19" t="s">
        <v>40</v>
      </c>
      <c r="D31" s="19" t="s">
        <v>423</v>
      </c>
      <c r="E31" s="103" t="s">
        <v>424</v>
      </c>
      <c r="F31" s="19">
        <v>2007</v>
      </c>
      <c r="G31" s="104">
        <v>3</v>
      </c>
      <c r="H31" s="19" t="s">
        <v>33</v>
      </c>
      <c r="I31" s="19">
        <v>0</v>
      </c>
      <c r="J31" s="19" t="s">
        <v>33</v>
      </c>
      <c r="K31" s="19">
        <v>0</v>
      </c>
      <c r="L31" s="19" t="s">
        <v>32</v>
      </c>
      <c r="M31" s="19">
        <v>5</v>
      </c>
      <c r="N31" s="76">
        <v>72.3</v>
      </c>
      <c r="O31" s="19">
        <v>6</v>
      </c>
      <c r="P31" s="19" t="s">
        <v>61</v>
      </c>
      <c r="Q31" s="19">
        <v>10</v>
      </c>
      <c r="R31" s="19" t="s">
        <v>31</v>
      </c>
      <c r="S31" s="19">
        <v>3</v>
      </c>
      <c r="T31" s="19"/>
      <c r="U31" s="19">
        <v>0</v>
      </c>
      <c r="V31" s="19">
        <v>215</v>
      </c>
      <c r="W31" s="19">
        <v>7</v>
      </c>
      <c r="X31" s="19" t="s">
        <v>253</v>
      </c>
      <c r="Y31" s="19">
        <v>10</v>
      </c>
      <c r="Z31" s="4" t="s">
        <v>196</v>
      </c>
      <c r="AA31" s="19">
        <v>10</v>
      </c>
      <c r="AB31" s="76">
        <v>3.5</v>
      </c>
      <c r="AC31" s="76">
        <v>3</v>
      </c>
      <c r="AD31" s="76">
        <v>20.5</v>
      </c>
      <c r="AE31" s="76">
        <v>1</v>
      </c>
      <c r="AF31" s="76" t="s">
        <v>33</v>
      </c>
      <c r="AG31" s="76">
        <v>0</v>
      </c>
      <c r="AH31" s="79">
        <v>99.02</v>
      </c>
      <c r="AI31" s="19">
        <v>3</v>
      </c>
      <c r="AJ31" s="76" t="s">
        <v>30</v>
      </c>
      <c r="AK31" s="20">
        <v>10</v>
      </c>
      <c r="AL31" s="76" t="s">
        <v>27</v>
      </c>
      <c r="AM31" s="19">
        <v>10</v>
      </c>
      <c r="AN31" s="19" t="s">
        <v>195</v>
      </c>
      <c r="AO31" s="19">
        <v>10</v>
      </c>
      <c r="AP31" s="19" t="s">
        <v>195</v>
      </c>
      <c r="AQ31" s="19">
        <v>10</v>
      </c>
      <c r="AR31" s="98">
        <f t="shared" si="0"/>
        <v>101</v>
      </c>
      <c r="AS31" s="143">
        <f t="shared" si="1"/>
        <v>9573309.8000000007</v>
      </c>
      <c r="AT31" s="147">
        <v>9238243.9600000009</v>
      </c>
      <c r="AU31" s="147">
        <v>335065.84000000003</v>
      </c>
      <c r="AV31" s="77">
        <f t="shared" si="2"/>
        <v>2530387.9299999997</v>
      </c>
      <c r="AW31" s="147">
        <v>2011658.4</v>
      </c>
      <c r="AX31" s="147">
        <v>518729.53</v>
      </c>
      <c r="AY31" s="77">
        <f t="shared" si="3"/>
        <v>12103697.73</v>
      </c>
      <c r="AZ31" s="132">
        <f t="shared" si="4"/>
        <v>11249902.360000001</v>
      </c>
      <c r="BA31" s="132">
        <f t="shared" si="5"/>
        <v>853795.37000000011</v>
      </c>
      <c r="BB31" s="99">
        <v>45632.666666666664</v>
      </c>
      <c r="BC31" s="100">
        <f>AU31/AS31*100</f>
        <v>3.499999968662876</v>
      </c>
      <c r="BD31" s="100">
        <f t="shared" ref="BD31:BD53" si="10">AX31/AV31*100</f>
        <v>20.500000171910404</v>
      </c>
      <c r="BE31" s="171">
        <v>9.8000000000000007</v>
      </c>
      <c r="BF31" s="20" t="s">
        <v>425</v>
      </c>
      <c r="BG31" s="20" t="s">
        <v>426</v>
      </c>
      <c r="BH31" s="106"/>
      <c r="BI31" s="20" t="s">
        <v>427</v>
      </c>
      <c r="BJ31" s="107">
        <v>7640</v>
      </c>
      <c r="BK31" s="105">
        <v>383</v>
      </c>
      <c r="BL31" s="105">
        <v>278</v>
      </c>
    </row>
    <row r="32" spans="1:64" ht="150" x14ac:dyDescent="0.2">
      <c r="A32" s="45">
        <f>1+A31</f>
        <v>5</v>
      </c>
      <c r="B32" s="9" t="s">
        <v>96</v>
      </c>
      <c r="C32" s="4" t="s">
        <v>47</v>
      </c>
      <c r="D32" s="11" t="s">
        <v>182</v>
      </c>
      <c r="E32" s="13" t="s">
        <v>106</v>
      </c>
      <c r="F32" s="3">
        <v>1985</v>
      </c>
      <c r="G32" s="3">
        <v>6</v>
      </c>
      <c r="H32" s="4" t="s">
        <v>33</v>
      </c>
      <c r="I32" s="4">
        <v>0</v>
      </c>
      <c r="J32" s="4" t="s">
        <v>195</v>
      </c>
      <c r="K32" s="4">
        <v>5</v>
      </c>
      <c r="L32" s="5" t="s">
        <v>34</v>
      </c>
      <c r="M32" s="4">
        <v>5</v>
      </c>
      <c r="N32" s="56">
        <v>97.39</v>
      </c>
      <c r="O32" s="3">
        <v>8</v>
      </c>
      <c r="P32" s="4" t="s">
        <v>35</v>
      </c>
      <c r="Q32" s="4">
        <v>10</v>
      </c>
      <c r="R32" s="4" t="s">
        <v>31</v>
      </c>
      <c r="S32" s="4">
        <v>3</v>
      </c>
      <c r="T32" s="4"/>
      <c r="U32" s="4">
        <v>0</v>
      </c>
      <c r="V32" s="3">
        <v>216</v>
      </c>
      <c r="W32" s="3">
        <v>7</v>
      </c>
      <c r="X32" s="4" t="s">
        <v>149</v>
      </c>
      <c r="Y32" s="4">
        <v>5</v>
      </c>
      <c r="Z32" s="4" t="s">
        <v>198</v>
      </c>
      <c r="AA32" s="4">
        <v>3</v>
      </c>
      <c r="AB32" s="10">
        <v>6</v>
      </c>
      <c r="AC32" s="3">
        <v>5</v>
      </c>
      <c r="AD32" s="15"/>
      <c r="AE32" s="3">
        <v>0</v>
      </c>
      <c r="AF32" s="13" t="s">
        <v>33</v>
      </c>
      <c r="AG32" s="13">
        <v>0</v>
      </c>
      <c r="AH32" s="3">
        <v>95.71</v>
      </c>
      <c r="AI32" s="4">
        <v>3</v>
      </c>
      <c r="AJ32" s="13" t="s">
        <v>30</v>
      </c>
      <c r="AK32" s="13">
        <v>10</v>
      </c>
      <c r="AL32" s="13" t="s">
        <v>36</v>
      </c>
      <c r="AM32" s="4">
        <v>10</v>
      </c>
      <c r="AN32" s="4" t="s">
        <v>138</v>
      </c>
      <c r="AO32" s="4">
        <v>10</v>
      </c>
      <c r="AP32" s="4" t="s">
        <v>195</v>
      </c>
      <c r="AQ32" s="4">
        <v>10</v>
      </c>
      <c r="AR32" s="31">
        <f t="shared" si="0"/>
        <v>100</v>
      </c>
      <c r="AS32" s="134">
        <f t="shared" si="1"/>
        <v>11382897.549999999</v>
      </c>
      <c r="AT32" s="140">
        <v>10699923.699999999</v>
      </c>
      <c r="AU32" s="135">
        <v>682973.85</v>
      </c>
      <c r="AV32" s="161">
        <f t="shared" si="2"/>
        <v>0</v>
      </c>
      <c r="AW32" s="135">
        <v>0</v>
      </c>
      <c r="AX32" s="141">
        <v>0</v>
      </c>
      <c r="AY32" s="161">
        <f t="shared" si="3"/>
        <v>11382897.549999999</v>
      </c>
      <c r="AZ32" s="135">
        <f t="shared" si="4"/>
        <v>10699923.699999999</v>
      </c>
      <c r="BA32" s="135">
        <f t="shared" si="5"/>
        <v>682973.85</v>
      </c>
      <c r="BB32" s="6">
        <v>45628.4375</v>
      </c>
      <c r="BC32" s="10">
        <f>AU32/AS32*100</f>
        <v>5.9999999736446723</v>
      </c>
      <c r="BD32" s="10" t="e">
        <f t="shared" si="10"/>
        <v>#DIV/0!</v>
      </c>
      <c r="BE32" s="173">
        <v>14.3</v>
      </c>
      <c r="BF32" s="4" t="s">
        <v>138</v>
      </c>
      <c r="BG32" s="5" t="s">
        <v>175</v>
      </c>
      <c r="BH32" s="5"/>
      <c r="BI32" s="5" t="s">
        <v>174</v>
      </c>
      <c r="BJ32" s="34">
        <v>9391</v>
      </c>
      <c r="BK32" s="37">
        <v>601</v>
      </c>
      <c r="BL32" s="37">
        <v>498</v>
      </c>
    </row>
    <row r="33" spans="1:64" ht="150" x14ac:dyDescent="0.2">
      <c r="A33" s="3">
        <v>2</v>
      </c>
      <c r="B33" s="7" t="s">
        <v>250</v>
      </c>
      <c r="C33" s="4" t="s">
        <v>51</v>
      </c>
      <c r="D33" s="5" t="s">
        <v>251</v>
      </c>
      <c r="E33" s="145" t="s">
        <v>252</v>
      </c>
      <c r="F33" s="3">
        <v>1992</v>
      </c>
      <c r="G33" s="3">
        <v>3</v>
      </c>
      <c r="H33" s="4" t="s">
        <v>33</v>
      </c>
      <c r="I33" s="4">
        <v>0</v>
      </c>
      <c r="J33" s="5" t="s">
        <v>244</v>
      </c>
      <c r="K33" s="4">
        <v>5</v>
      </c>
      <c r="L33" s="5" t="s">
        <v>34</v>
      </c>
      <c r="M33" s="5">
        <v>5</v>
      </c>
      <c r="N33" s="3">
        <v>83.31</v>
      </c>
      <c r="O33" s="3">
        <v>7</v>
      </c>
      <c r="P33" s="4" t="s">
        <v>35</v>
      </c>
      <c r="Q33" s="4">
        <v>10</v>
      </c>
      <c r="R33" s="4" t="s">
        <v>31</v>
      </c>
      <c r="S33" s="4">
        <v>3</v>
      </c>
      <c r="T33" s="4"/>
      <c r="U33" s="4">
        <v>0</v>
      </c>
      <c r="V33" s="3">
        <v>167</v>
      </c>
      <c r="W33" s="3">
        <v>5</v>
      </c>
      <c r="X33" s="4" t="s">
        <v>253</v>
      </c>
      <c r="Y33" s="4">
        <v>5</v>
      </c>
      <c r="Z33" s="4" t="s">
        <v>196</v>
      </c>
      <c r="AA33" s="4">
        <v>10</v>
      </c>
      <c r="AB33" s="5">
        <v>3.5</v>
      </c>
      <c r="AC33" s="3">
        <v>3</v>
      </c>
      <c r="AD33" s="146">
        <v>20.5</v>
      </c>
      <c r="AE33" s="3">
        <v>1</v>
      </c>
      <c r="AF33" s="13" t="s">
        <v>246</v>
      </c>
      <c r="AG33" s="13">
        <v>0</v>
      </c>
      <c r="AH33" s="3">
        <v>98.8</v>
      </c>
      <c r="AI33" s="4">
        <v>3</v>
      </c>
      <c r="AJ33" s="13" t="s">
        <v>30</v>
      </c>
      <c r="AK33" s="13">
        <v>10</v>
      </c>
      <c r="AL33" s="13" t="s">
        <v>27</v>
      </c>
      <c r="AM33" s="4">
        <v>10</v>
      </c>
      <c r="AN33" s="4" t="s">
        <v>195</v>
      </c>
      <c r="AO33" s="4">
        <v>10</v>
      </c>
      <c r="AP33" s="4" t="s">
        <v>195</v>
      </c>
      <c r="AQ33" s="4">
        <v>10</v>
      </c>
      <c r="AR33" s="31">
        <f t="shared" si="0"/>
        <v>100</v>
      </c>
      <c r="AS33" s="134">
        <f t="shared" si="1"/>
        <v>1804714.74</v>
      </c>
      <c r="AT33" s="135">
        <v>1741549.72</v>
      </c>
      <c r="AU33" s="135">
        <v>63165.02</v>
      </c>
      <c r="AV33" s="161">
        <f t="shared" si="2"/>
        <v>4653117.8900000006</v>
      </c>
      <c r="AW33" s="135">
        <v>3699228.72</v>
      </c>
      <c r="AX33" s="141">
        <v>953889.17</v>
      </c>
      <c r="AY33" s="161">
        <f t="shared" si="3"/>
        <v>6457832.6300000008</v>
      </c>
      <c r="AZ33" s="135">
        <f t="shared" si="4"/>
        <v>5440778.4400000004</v>
      </c>
      <c r="BA33" s="135">
        <f t="shared" si="5"/>
        <v>1017054.1900000001</v>
      </c>
      <c r="BB33" s="6">
        <v>45632.375</v>
      </c>
      <c r="BC33" s="5">
        <f>AU33/AS33*100</f>
        <v>3.500000227182718</v>
      </c>
      <c r="BD33" s="24">
        <f t="shared" si="10"/>
        <v>20.500000054801962</v>
      </c>
      <c r="BE33" s="173">
        <v>13.4</v>
      </c>
      <c r="BF33" s="5" t="s">
        <v>254</v>
      </c>
      <c r="BG33" s="5" t="s">
        <v>255</v>
      </c>
      <c r="BH33" s="3" t="s">
        <v>248</v>
      </c>
      <c r="BI33" s="5" t="s">
        <v>256</v>
      </c>
      <c r="BJ33" s="94">
        <v>7842</v>
      </c>
      <c r="BK33" s="3">
        <v>384</v>
      </c>
      <c r="BL33" s="3">
        <v>325</v>
      </c>
    </row>
    <row r="34" spans="1:64" ht="150" x14ac:dyDescent="0.2">
      <c r="A34" s="45">
        <f>1+A33</f>
        <v>3</v>
      </c>
      <c r="B34" s="9" t="s">
        <v>97</v>
      </c>
      <c r="C34" s="4" t="s">
        <v>47</v>
      </c>
      <c r="D34" s="11" t="s">
        <v>37</v>
      </c>
      <c r="E34" s="14" t="s">
        <v>128</v>
      </c>
      <c r="F34" s="4">
        <v>1981</v>
      </c>
      <c r="G34" s="3">
        <v>6</v>
      </c>
      <c r="H34" s="4" t="s">
        <v>33</v>
      </c>
      <c r="I34" s="4">
        <v>0</v>
      </c>
      <c r="J34" s="4" t="s">
        <v>195</v>
      </c>
      <c r="K34" s="4">
        <v>5</v>
      </c>
      <c r="L34" s="5" t="s">
        <v>32</v>
      </c>
      <c r="M34" s="4">
        <v>5</v>
      </c>
      <c r="N34" s="15">
        <v>71.459999999999994</v>
      </c>
      <c r="O34" s="4">
        <v>6</v>
      </c>
      <c r="P34" s="4" t="s">
        <v>46</v>
      </c>
      <c r="Q34" s="4">
        <v>10</v>
      </c>
      <c r="R34" s="4" t="s">
        <v>31</v>
      </c>
      <c r="S34" s="4">
        <v>3</v>
      </c>
      <c r="T34" s="4"/>
      <c r="U34" s="4">
        <v>0</v>
      </c>
      <c r="V34" s="4">
        <v>284</v>
      </c>
      <c r="W34" s="4">
        <v>7</v>
      </c>
      <c r="X34" s="4" t="s">
        <v>149</v>
      </c>
      <c r="Y34" s="4">
        <v>5</v>
      </c>
      <c r="Z34" s="4" t="s">
        <v>196</v>
      </c>
      <c r="AA34" s="4">
        <v>10</v>
      </c>
      <c r="AB34" s="15">
        <v>2</v>
      </c>
      <c r="AC34" s="13">
        <v>0</v>
      </c>
      <c r="AD34" s="15">
        <v>20</v>
      </c>
      <c r="AE34" s="13">
        <v>0</v>
      </c>
      <c r="AF34" s="13" t="s">
        <v>33</v>
      </c>
      <c r="AG34" s="13">
        <v>0</v>
      </c>
      <c r="AH34" s="16">
        <v>98.5</v>
      </c>
      <c r="AI34" s="4">
        <v>3</v>
      </c>
      <c r="AJ34" s="13" t="s">
        <v>68</v>
      </c>
      <c r="AK34" s="5">
        <v>10</v>
      </c>
      <c r="AL34" s="13" t="s">
        <v>36</v>
      </c>
      <c r="AM34" s="4">
        <v>10</v>
      </c>
      <c r="AN34" s="4" t="s">
        <v>139</v>
      </c>
      <c r="AO34" s="4">
        <v>10</v>
      </c>
      <c r="AP34" s="4" t="s">
        <v>195</v>
      </c>
      <c r="AQ34" s="4">
        <v>10</v>
      </c>
      <c r="AR34" s="31">
        <f t="shared" si="0"/>
        <v>100</v>
      </c>
      <c r="AS34" s="134">
        <f t="shared" si="1"/>
        <v>5832387.3099999996</v>
      </c>
      <c r="AT34" s="148">
        <v>5715739.5599999996</v>
      </c>
      <c r="AU34" s="148">
        <v>116647.75</v>
      </c>
      <c r="AV34" s="161">
        <f t="shared" si="2"/>
        <v>9144528.8300000001</v>
      </c>
      <c r="AW34" s="149">
        <v>7315623.0599999996</v>
      </c>
      <c r="AX34" s="148">
        <v>1828905.77</v>
      </c>
      <c r="AY34" s="161">
        <f t="shared" si="3"/>
        <v>14976916.139999999</v>
      </c>
      <c r="AZ34" s="135">
        <f t="shared" si="4"/>
        <v>13031362.619999999</v>
      </c>
      <c r="BA34" s="135">
        <f t="shared" si="5"/>
        <v>1945553.52</v>
      </c>
      <c r="BB34" s="6">
        <v>45632.636111111111</v>
      </c>
      <c r="BC34" s="10">
        <f>AU34/AS34*100</f>
        <v>2.0000000651534235</v>
      </c>
      <c r="BD34" s="10">
        <f t="shared" si="10"/>
        <v>20.000000043742002</v>
      </c>
      <c r="BE34" s="174">
        <v>18.73</v>
      </c>
      <c r="BF34" s="121" t="s">
        <v>139</v>
      </c>
      <c r="BG34" s="21" t="s">
        <v>168</v>
      </c>
      <c r="BH34" s="22"/>
      <c r="BI34" s="21" t="s">
        <v>169</v>
      </c>
      <c r="BJ34" s="39">
        <v>9143</v>
      </c>
      <c r="BK34" s="40">
        <v>730</v>
      </c>
      <c r="BL34" s="40">
        <v>594</v>
      </c>
    </row>
    <row r="35" spans="1:64" ht="150" x14ac:dyDescent="0.2">
      <c r="A35" s="45">
        <f>1+A34</f>
        <v>4</v>
      </c>
      <c r="B35" s="9" t="s">
        <v>92</v>
      </c>
      <c r="C35" s="4" t="s">
        <v>47</v>
      </c>
      <c r="D35" s="11" t="s">
        <v>99</v>
      </c>
      <c r="E35" s="14" t="s">
        <v>121</v>
      </c>
      <c r="F35" s="5">
        <v>2008</v>
      </c>
      <c r="G35" s="5">
        <v>3</v>
      </c>
      <c r="H35" s="4" t="s">
        <v>33</v>
      </c>
      <c r="I35" s="4">
        <v>0</v>
      </c>
      <c r="J35" s="4" t="s">
        <v>195</v>
      </c>
      <c r="K35" s="4">
        <v>5</v>
      </c>
      <c r="L35" s="4" t="s">
        <v>34</v>
      </c>
      <c r="M35" s="4">
        <v>5</v>
      </c>
      <c r="N35" s="24">
        <v>92.1</v>
      </c>
      <c r="O35" s="5">
        <v>8</v>
      </c>
      <c r="P35" s="4" t="s">
        <v>25</v>
      </c>
      <c r="Q35" s="4">
        <v>5</v>
      </c>
      <c r="R35" s="5" t="s">
        <v>31</v>
      </c>
      <c r="S35" s="5">
        <v>3</v>
      </c>
      <c r="T35" s="4"/>
      <c r="U35" s="4">
        <v>0</v>
      </c>
      <c r="V35" s="5">
        <v>151</v>
      </c>
      <c r="W35" s="5">
        <v>5</v>
      </c>
      <c r="X35" s="4" t="s">
        <v>149</v>
      </c>
      <c r="Y35" s="4">
        <v>5</v>
      </c>
      <c r="Z35" s="4" t="s">
        <v>196</v>
      </c>
      <c r="AA35" s="4">
        <v>10</v>
      </c>
      <c r="AB35" s="27">
        <v>5.0999999999999996</v>
      </c>
      <c r="AC35" s="5">
        <v>5</v>
      </c>
      <c r="AD35" s="27">
        <v>30.1</v>
      </c>
      <c r="AE35" s="5">
        <v>3</v>
      </c>
      <c r="AF35" s="13" t="s">
        <v>33</v>
      </c>
      <c r="AG35" s="13">
        <v>0</v>
      </c>
      <c r="AH35" s="16">
        <v>103.2</v>
      </c>
      <c r="AI35" s="4">
        <v>3</v>
      </c>
      <c r="AJ35" s="13" t="s">
        <v>30</v>
      </c>
      <c r="AK35" s="4">
        <v>10</v>
      </c>
      <c r="AL35" s="13" t="s">
        <v>27</v>
      </c>
      <c r="AM35" s="4">
        <v>10</v>
      </c>
      <c r="AN35" s="4" t="s">
        <v>146</v>
      </c>
      <c r="AO35" s="4">
        <v>10</v>
      </c>
      <c r="AP35" s="4" t="s">
        <v>195</v>
      </c>
      <c r="AQ35" s="4">
        <v>10</v>
      </c>
      <c r="AR35" s="31">
        <f t="shared" si="0"/>
        <v>100</v>
      </c>
      <c r="AS35" s="134">
        <f t="shared" si="1"/>
        <v>9134768.5199999996</v>
      </c>
      <c r="AT35" s="139">
        <v>8668895.3300000001</v>
      </c>
      <c r="AU35" s="139">
        <v>465873.19</v>
      </c>
      <c r="AV35" s="161">
        <f t="shared" si="2"/>
        <v>398145.31</v>
      </c>
      <c r="AW35" s="149">
        <v>278303.57</v>
      </c>
      <c r="AX35" s="148">
        <v>119841.74</v>
      </c>
      <c r="AY35" s="161">
        <f t="shared" si="3"/>
        <v>9532913.8300000001</v>
      </c>
      <c r="AZ35" s="135">
        <f t="shared" si="4"/>
        <v>8947198.9000000004</v>
      </c>
      <c r="BA35" s="135">
        <f t="shared" si="5"/>
        <v>585714.93000000005</v>
      </c>
      <c r="BB35" s="6">
        <v>45632.720833333333</v>
      </c>
      <c r="BC35" s="10">
        <f>AU35/AS35*100</f>
        <v>5.0999999505187246</v>
      </c>
      <c r="BD35" s="10">
        <f t="shared" si="10"/>
        <v>30.100000424468142</v>
      </c>
      <c r="BE35" s="173">
        <v>8.26</v>
      </c>
      <c r="BF35" s="4" t="s">
        <v>146</v>
      </c>
      <c r="BG35" s="5" t="s">
        <v>156</v>
      </c>
      <c r="BH35" s="3"/>
      <c r="BI35" s="5" t="s">
        <v>157</v>
      </c>
      <c r="BJ35" s="34">
        <v>7878</v>
      </c>
      <c r="BK35" s="37">
        <v>300</v>
      </c>
      <c r="BL35" s="37">
        <v>246</v>
      </c>
    </row>
    <row r="36" spans="1:64" ht="187.5" x14ac:dyDescent="0.2">
      <c r="A36" s="3">
        <v>4</v>
      </c>
      <c r="B36" s="7" t="s">
        <v>390</v>
      </c>
      <c r="C36" s="4" t="s">
        <v>42</v>
      </c>
      <c r="D36" s="4" t="s">
        <v>23</v>
      </c>
      <c r="E36" s="4" t="s">
        <v>391</v>
      </c>
      <c r="F36" s="4">
        <v>1984</v>
      </c>
      <c r="G36" s="4">
        <v>6</v>
      </c>
      <c r="H36" s="4" t="s">
        <v>33</v>
      </c>
      <c r="I36" s="4">
        <v>0</v>
      </c>
      <c r="J36" s="4" t="s">
        <v>195</v>
      </c>
      <c r="K36" s="4">
        <v>5</v>
      </c>
      <c r="L36" s="4" t="s">
        <v>34</v>
      </c>
      <c r="M36" s="4">
        <v>5</v>
      </c>
      <c r="N36" s="4">
        <v>67.599999999999994</v>
      </c>
      <c r="O36" s="4">
        <v>5</v>
      </c>
      <c r="P36" s="4" t="s">
        <v>61</v>
      </c>
      <c r="Q36" s="4">
        <v>10</v>
      </c>
      <c r="R36" s="4" t="s">
        <v>31</v>
      </c>
      <c r="S36" s="4">
        <v>3</v>
      </c>
      <c r="T36" s="4"/>
      <c r="U36" s="4">
        <v>0</v>
      </c>
      <c r="V36" s="4">
        <v>144</v>
      </c>
      <c r="W36" s="4">
        <v>4</v>
      </c>
      <c r="X36" s="4" t="s">
        <v>203</v>
      </c>
      <c r="Y36" s="4">
        <v>10</v>
      </c>
      <c r="Z36" s="4" t="s">
        <v>199</v>
      </c>
      <c r="AA36" s="4">
        <v>5</v>
      </c>
      <c r="AB36" s="4"/>
      <c r="AC36" s="4">
        <v>0</v>
      </c>
      <c r="AD36" s="4">
        <v>30.1</v>
      </c>
      <c r="AE36" s="4">
        <v>3</v>
      </c>
      <c r="AF36" s="13" t="s">
        <v>33</v>
      </c>
      <c r="AG36" s="4">
        <v>0</v>
      </c>
      <c r="AH36" s="4">
        <v>98.8</v>
      </c>
      <c r="AI36" s="4">
        <v>3</v>
      </c>
      <c r="AJ36" s="13" t="s">
        <v>30</v>
      </c>
      <c r="AK36" s="4">
        <v>10</v>
      </c>
      <c r="AL36" s="13" t="s">
        <v>27</v>
      </c>
      <c r="AM36" s="4">
        <v>10</v>
      </c>
      <c r="AN36" s="4" t="s">
        <v>195</v>
      </c>
      <c r="AO36" s="4">
        <v>10</v>
      </c>
      <c r="AP36" s="4" t="s">
        <v>195</v>
      </c>
      <c r="AQ36" s="4">
        <v>10</v>
      </c>
      <c r="AR36" s="31">
        <f t="shared" si="0"/>
        <v>99</v>
      </c>
      <c r="AS36" s="134">
        <f t="shared" si="1"/>
        <v>0</v>
      </c>
      <c r="AT36" s="135"/>
      <c r="AU36" s="135"/>
      <c r="AV36" s="161">
        <f t="shared" si="2"/>
        <v>6512797.540000001</v>
      </c>
      <c r="AW36" s="135">
        <v>4552445.4800000004</v>
      </c>
      <c r="AX36" s="135">
        <v>1960352.06</v>
      </c>
      <c r="AY36" s="161">
        <f t="shared" si="3"/>
        <v>6512797.540000001</v>
      </c>
      <c r="AZ36" s="135">
        <f t="shared" si="4"/>
        <v>4552445.4800000004</v>
      </c>
      <c r="BA36" s="135">
        <f t="shared" si="5"/>
        <v>1960352.06</v>
      </c>
      <c r="BB36" s="6">
        <v>45628.375694444447</v>
      </c>
      <c r="BC36" s="15"/>
      <c r="BD36" s="15">
        <f t="shared" si="10"/>
        <v>30.100000007063016</v>
      </c>
      <c r="BE36" s="170">
        <v>8.42</v>
      </c>
      <c r="BF36" s="5" t="s">
        <v>343</v>
      </c>
      <c r="BG36" s="11" t="s">
        <v>392</v>
      </c>
      <c r="BH36" s="3"/>
      <c r="BI36" s="5" t="s">
        <v>393</v>
      </c>
      <c r="BJ36" s="34">
        <v>6034</v>
      </c>
      <c r="BK36" s="35">
        <v>450</v>
      </c>
      <c r="BL36" s="37">
        <v>369</v>
      </c>
    </row>
    <row r="37" spans="1:64" ht="150" x14ac:dyDescent="0.2">
      <c r="A37" s="45">
        <f>1+A36</f>
        <v>5</v>
      </c>
      <c r="B37" s="9" t="s">
        <v>83</v>
      </c>
      <c r="C37" s="4" t="s">
        <v>47</v>
      </c>
      <c r="D37" s="11" t="s">
        <v>182</v>
      </c>
      <c r="E37" s="13" t="s">
        <v>106</v>
      </c>
      <c r="F37" s="4">
        <v>1987</v>
      </c>
      <c r="G37" s="4">
        <v>6</v>
      </c>
      <c r="H37" s="4" t="s">
        <v>33</v>
      </c>
      <c r="I37" s="4">
        <v>0</v>
      </c>
      <c r="J37" s="4" t="s">
        <v>195</v>
      </c>
      <c r="K37" s="4">
        <v>5</v>
      </c>
      <c r="L37" s="4" t="s">
        <v>34</v>
      </c>
      <c r="M37" s="4">
        <v>5</v>
      </c>
      <c r="N37" s="13">
        <v>85.74</v>
      </c>
      <c r="O37" s="4">
        <v>7</v>
      </c>
      <c r="P37" s="4" t="s">
        <v>24</v>
      </c>
      <c r="Q37" s="4">
        <v>5</v>
      </c>
      <c r="R37" s="4" t="s">
        <v>31</v>
      </c>
      <c r="S37" s="4">
        <v>3</v>
      </c>
      <c r="T37" s="4"/>
      <c r="U37" s="4">
        <v>0</v>
      </c>
      <c r="V37" s="4">
        <v>352</v>
      </c>
      <c r="W37" s="4">
        <v>7</v>
      </c>
      <c r="X37" s="4" t="s">
        <v>148</v>
      </c>
      <c r="Y37" s="4">
        <v>10</v>
      </c>
      <c r="Z37" s="4" t="s">
        <v>197</v>
      </c>
      <c r="AA37" s="4">
        <v>3</v>
      </c>
      <c r="AB37" s="15">
        <v>6</v>
      </c>
      <c r="AC37" s="13">
        <v>5</v>
      </c>
      <c r="AD37" s="15"/>
      <c r="AE37" s="13">
        <v>0</v>
      </c>
      <c r="AF37" s="13" t="s">
        <v>33</v>
      </c>
      <c r="AG37" s="13">
        <v>0</v>
      </c>
      <c r="AH37" s="13">
        <v>98.17</v>
      </c>
      <c r="AI37" s="4">
        <v>3</v>
      </c>
      <c r="AJ37" s="13" t="s">
        <v>30</v>
      </c>
      <c r="AK37" s="13">
        <v>10</v>
      </c>
      <c r="AL37" s="13" t="s">
        <v>27</v>
      </c>
      <c r="AM37" s="4">
        <v>10</v>
      </c>
      <c r="AN37" s="4" t="s">
        <v>138</v>
      </c>
      <c r="AO37" s="4">
        <v>10</v>
      </c>
      <c r="AP37" s="4" t="s">
        <v>195</v>
      </c>
      <c r="AQ37" s="4">
        <v>10</v>
      </c>
      <c r="AR37" s="31">
        <f t="shared" si="0"/>
        <v>99</v>
      </c>
      <c r="AS37" s="134">
        <f t="shared" si="1"/>
        <v>14019614.199999999</v>
      </c>
      <c r="AT37" s="135">
        <v>13178437.359999999</v>
      </c>
      <c r="AU37" s="138">
        <v>841176.84</v>
      </c>
      <c r="AV37" s="161">
        <f t="shared" si="2"/>
        <v>0</v>
      </c>
      <c r="AW37" s="135">
        <v>0</v>
      </c>
      <c r="AX37" s="135">
        <v>0</v>
      </c>
      <c r="AY37" s="161">
        <f t="shared" si="3"/>
        <v>14019614.199999999</v>
      </c>
      <c r="AZ37" s="135">
        <f t="shared" si="4"/>
        <v>13178437.359999999</v>
      </c>
      <c r="BA37" s="135">
        <f t="shared" si="5"/>
        <v>841176.84</v>
      </c>
      <c r="BB37" s="6">
        <v>45628.430555555555</v>
      </c>
      <c r="BC37" s="10">
        <f t="shared" ref="BC37:BC62" si="11">AU37/AS37*100</f>
        <v>5.9999999144056337</v>
      </c>
      <c r="BD37" s="10" t="e">
        <f t="shared" si="10"/>
        <v>#DIV/0!</v>
      </c>
      <c r="BE37" s="173">
        <v>22.07</v>
      </c>
      <c r="BF37" s="4" t="s">
        <v>138</v>
      </c>
      <c r="BG37" s="5" t="s">
        <v>160</v>
      </c>
      <c r="BH37" s="5"/>
      <c r="BI37" s="5" t="s">
        <v>161</v>
      </c>
      <c r="BJ37" s="34">
        <v>14413</v>
      </c>
      <c r="BK37" s="36">
        <v>932</v>
      </c>
      <c r="BL37" s="36">
        <v>773</v>
      </c>
    </row>
    <row r="38" spans="1:64" ht="337.5" x14ac:dyDescent="0.2">
      <c r="A38" s="45">
        <f>1+A37</f>
        <v>6</v>
      </c>
      <c r="B38" s="8" t="s">
        <v>188</v>
      </c>
      <c r="C38" s="4" t="s">
        <v>47</v>
      </c>
      <c r="D38" s="11" t="s">
        <v>190</v>
      </c>
      <c r="E38" s="14" t="s">
        <v>129</v>
      </c>
      <c r="F38" s="5">
        <v>2012</v>
      </c>
      <c r="G38" s="5">
        <v>1</v>
      </c>
      <c r="H38" s="4" t="s">
        <v>33</v>
      </c>
      <c r="I38" s="5">
        <v>0</v>
      </c>
      <c r="J38" s="4" t="s">
        <v>195</v>
      </c>
      <c r="K38" s="4">
        <v>5</v>
      </c>
      <c r="L38" s="5" t="s">
        <v>32</v>
      </c>
      <c r="M38" s="5">
        <v>0</v>
      </c>
      <c r="N38" s="5">
        <v>72.08</v>
      </c>
      <c r="O38" s="5">
        <v>6</v>
      </c>
      <c r="P38" s="5" t="s">
        <v>39</v>
      </c>
      <c r="Q38" s="5">
        <v>10</v>
      </c>
      <c r="R38" s="5" t="s">
        <v>31</v>
      </c>
      <c r="S38" s="5">
        <v>3</v>
      </c>
      <c r="T38" s="5"/>
      <c r="U38" s="5">
        <v>0</v>
      </c>
      <c r="V38" s="5">
        <v>511</v>
      </c>
      <c r="W38" s="5">
        <v>7</v>
      </c>
      <c r="X38" s="4" t="s">
        <v>148</v>
      </c>
      <c r="Y38" s="4">
        <v>10</v>
      </c>
      <c r="Z38" s="4" t="s">
        <v>196</v>
      </c>
      <c r="AA38" s="4">
        <v>10</v>
      </c>
      <c r="AB38" s="27">
        <v>3</v>
      </c>
      <c r="AC38" s="5">
        <v>3</v>
      </c>
      <c r="AD38" s="27">
        <v>25</v>
      </c>
      <c r="AE38" s="5">
        <v>1</v>
      </c>
      <c r="AF38" s="5" t="s">
        <v>33</v>
      </c>
      <c r="AG38" s="5">
        <v>0</v>
      </c>
      <c r="AH38" s="5">
        <v>99</v>
      </c>
      <c r="AI38" s="5">
        <v>3</v>
      </c>
      <c r="AJ38" s="5" t="s">
        <v>30</v>
      </c>
      <c r="AK38" s="5">
        <v>10</v>
      </c>
      <c r="AL38" s="5" t="s">
        <v>27</v>
      </c>
      <c r="AM38" s="5">
        <v>10</v>
      </c>
      <c r="AN38" s="5" t="s">
        <v>140</v>
      </c>
      <c r="AO38" s="4">
        <v>10</v>
      </c>
      <c r="AP38" s="4" t="s">
        <v>195</v>
      </c>
      <c r="AQ38" s="4">
        <v>10</v>
      </c>
      <c r="AR38" s="31">
        <f t="shared" ref="AR38:AR69" si="12">G38+I38+K38+M38+O38+Q38+S38+U38+W38+Y38+AA38+AC38+AE38+AG38+AI38+AK38+AM38+AO38+AQ38</f>
        <v>99</v>
      </c>
      <c r="AS38" s="134">
        <f t="shared" ref="AS38:AS69" si="13">AT38+AU38</f>
        <v>15535062.119999999</v>
      </c>
      <c r="AT38" s="135">
        <v>15069010.26</v>
      </c>
      <c r="AU38" s="135">
        <v>466051.86</v>
      </c>
      <c r="AV38" s="161">
        <f t="shared" si="2"/>
        <v>9418540.129999999</v>
      </c>
      <c r="AW38" s="135">
        <v>7063905.0999999996</v>
      </c>
      <c r="AX38" s="135">
        <v>2354635.0299999998</v>
      </c>
      <c r="AY38" s="161">
        <f t="shared" ref="AY38:AY69" si="14">AZ38+BA38</f>
        <v>24953602.25</v>
      </c>
      <c r="AZ38" s="135">
        <f t="shared" ref="AZ38:AZ70" si="15">AT38+AW38</f>
        <v>22132915.359999999</v>
      </c>
      <c r="BA38" s="135">
        <f t="shared" ref="BA38:BA70" si="16">AU38+AX38</f>
        <v>2820686.8899999997</v>
      </c>
      <c r="BB38" s="6">
        <v>45630.665277777778</v>
      </c>
      <c r="BC38" s="10">
        <f t="shared" si="11"/>
        <v>2.9999999768266132</v>
      </c>
      <c r="BD38" s="10">
        <f t="shared" si="10"/>
        <v>24.999999973456607</v>
      </c>
      <c r="BE38" s="173">
        <v>22.24</v>
      </c>
      <c r="BF38" s="5" t="s">
        <v>140</v>
      </c>
      <c r="BG38" s="5" t="s">
        <v>162</v>
      </c>
      <c r="BH38" s="3"/>
      <c r="BI38" s="5" t="s">
        <v>163</v>
      </c>
      <c r="BJ38" s="34">
        <v>12525</v>
      </c>
      <c r="BK38" s="37">
        <v>747</v>
      </c>
      <c r="BL38" s="37">
        <v>594</v>
      </c>
    </row>
    <row r="39" spans="1:64" ht="150" x14ac:dyDescent="0.2">
      <c r="A39" s="45">
        <f>A38+1</f>
        <v>7</v>
      </c>
      <c r="B39" s="110" t="s">
        <v>414</v>
      </c>
      <c r="C39" s="19" t="s">
        <v>40</v>
      </c>
      <c r="D39" s="19" t="s">
        <v>415</v>
      </c>
      <c r="E39" s="76" t="s">
        <v>416</v>
      </c>
      <c r="F39" s="19">
        <v>2008</v>
      </c>
      <c r="G39" s="19">
        <v>3</v>
      </c>
      <c r="H39" s="19" t="s">
        <v>33</v>
      </c>
      <c r="I39" s="19">
        <v>0</v>
      </c>
      <c r="J39" s="19" t="s">
        <v>33</v>
      </c>
      <c r="K39" s="19">
        <v>0</v>
      </c>
      <c r="L39" s="19" t="s">
        <v>32</v>
      </c>
      <c r="M39" s="19">
        <v>0</v>
      </c>
      <c r="N39" s="76">
        <v>68</v>
      </c>
      <c r="O39" s="19">
        <v>5</v>
      </c>
      <c r="P39" s="19" t="s">
        <v>417</v>
      </c>
      <c r="Q39" s="19">
        <v>10</v>
      </c>
      <c r="R39" s="19" t="s">
        <v>31</v>
      </c>
      <c r="S39" s="19">
        <v>3</v>
      </c>
      <c r="T39" s="19"/>
      <c r="U39" s="19">
        <v>0</v>
      </c>
      <c r="V39" s="19">
        <v>282</v>
      </c>
      <c r="W39" s="19">
        <v>7</v>
      </c>
      <c r="X39" s="19" t="s">
        <v>418</v>
      </c>
      <c r="Y39" s="19">
        <v>10</v>
      </c>
      <c r="Z39" s="4" t="s">
        <v>196</v>
      </c>
      <c r="AA39" s="19">
        <v>10</v>
      </c>
      <c r="AB39" s="76">
        <v>5.0999999999999996</v>
      </c>
      <c r="AC39" s="76">
        <v>5</v>
      </c>
      <c r="AD39" s="76">
        <v>30.1</v>
      </c>
      <c r="AE39" s="76">
        <v>3</v>
      </c>
      <c r="AF39" s="76" t="s">
        <v>33</v>
      </c>
      <c r="AG39" s="76">
        <v>0</v>
      </c>
      <c r="AH39" s="76">
        <v>96</v>
      </c>
      <c r="AI39" s="19">
        <v>3</v>
      </c>
      <c r="AJ39" s="76" t="s">
        <v>30</v>
      </c>
      <c r="AK39" s="20">
        <v>10</v>
      </c>
      <c r="AL39" s="76" t="s">
        <v>27</v>
      </c>
      <c r="AM39" s="19">
        <v>10</v>
      </c>
      <c r="AN39" s="19" t="s">
        <v>195</v>
      </c>
      <c r="AO39" s="19">
        <v>10</v>
      </c>
      <c r="AP39" s="19" t="s">
        <v>195</v>
      </c>
      <c r="AQ39" s="19">
        <v>10</v>
      </c>
      <c r="AR39" s="98">
        <f t="shared" si="12"/>
        <v>99</v>
      </c>
      <c r="AS39" s="143">
        <f t="shared" si="13"/>
        <v>4536692.03</v>
      </c>
      <c r="AT39" s="132">
        <v>4305320.74</v>
      </c>
      <c r="AU39" s="132">
        <v>231371.29</v>
      </c>
      <c r="AV39" s="77">
        <f t="shared" si="2"/>
        <v>2247875.0299999998</v>
      </c>
      <c r="AW39" s="132">
        <v>1571264.65</v>
      </c>
      <c r="AX39" s="132">
        <v>676610.38</v>
      </c>
      <c r="AY39" s="77">
        <f t="shared" si="14"/>
        <v>6784567.0600000005</v>
      </c>
      <c r="AZ39" s="132">
        <f t="shared" si="15"/>
        <v>5876585.3900000006</v>
      </c>
      <c r="BA39" s="132">
        <f t="shared" si="16"/>
        <v>907981.67</v>
      </c>
      <c r="BB39" s="99">
        <v>45631.527777777781</v>
      </c>
      <c r="BC39" s="100">
        <f t="shared" si="11"/>
        <v>5.0999999221900012</v>
      </c>
      <c r="BD39" s="100">
        <f t="shared" si="10"/>
        <v>30.099999820719574</v>
      </c>
      <c r="BE39" s="175">
        <v>4.5999999999999996</v>
      </c>
      <c r="BF39" s="20" t="s">
        <v>419</v>
      </c>
      <c r="BG39" s="20" t="s">
        <v>420</v>
      </c>
      <c r="BH39" s="45"/>
      <c r="BI39" s="20" t="s">
        <v>421</v>
      </c>
      <c r="BJ39" s="101">
        <v>4528</v>
      </c>
      <c r="BK39" s="102">
        <v>530</v>
      </c>
      <c r="BL39" s="102">
        <v>477</v>
      </c>
    </row>
    <row r="40" spans="1:64" ht="150" x14ac:dyDescent="0.2">
      <c r="A40" s="45">
        <f>1+A39</f>
        <v>8</v>
      </c>
      <c r="B40" s="9" t="s">
        <v>95</v>
      </c>
      <c r="C40" s="4" t="s">
        <v>47</v>
      </c>
      <c r="D40" s="11" t="s">
        <v>183</v>
      </c>
      <c r="E40" s="4" t="s">
        <v>193</v>
      </c>
      <c r="F40" s="4">
        <v>1997</v>
      </c>
      <c r="G40" s="4">
        <v>5</v>
      </c>
      <c r="H40" s="4" t="s">
        <v>33</v>
      </c>
      <c r="I40" s="4">
        <v>0</v>
      </c>
      <c r="J40" s="4" t="s">
        <v>195</v>
      </c>
      <c r="K40" s="4">
        <v>5</v>
      </c>
      <c r="L40" s="4" t="s">
        <v>34</v>
      </c>
      <c r="M40" s="4">
        <v>5</v>
      </c>
      <c r="N40" s="4">
        <v>98.23</v>
      </c>
      <c r="O40" s="4">
        <v>8</v>
      </c>
      <c r="P40" s="4" t="s">
        <v>61</v>
      </c>
      <c r="Q40" s="4">
        <v>10</v>
      </c>
      <c r="R40" s="4" t="s">
        <v>31</v>
      </c>
      <c r="S40" s="4">
        <v>0</v>
      </c>
      <c r="T40" s="4" t="s">
        <v>21</v>
      </c>
      <c r="U40" s="4">
        <v>3</v>
      </c>
      <c r="V40" s="4">
        <v>183</v>
      </c>
      <c r="W40" s="4">
        <v>5</v>
      </c>
      <c r="X40" s="4" t="s">
        <v>149</v>
      </c>
      <c r="Y40" s="4">
        <v>5</v>
      </c>
      <c r="Z40" s="4" t="s">
        <v>196</v>
      </c>
      <c r="AA40" s="4">
        <v>10</v>
      </c>
      <c r="AB40" s="15">
        <v>2</v>
      </c>
      <c r="AC40" s="4">
        <v>0</v>
      </c>
      <c r="AD40" s="15">
        <v>20</v>
      </c>
      <c r="AE40" s="4">
        <v>0</v>
      </c>
      <c r="AF40" s="13" t="s">
        <v>33</v>
      </c>
      <c r="AG40" s="4">
        <v>0</v>
      </c>
      <c r="AH40" s="16">
        <v>98</v>
      </c>
      <c r="AI40" s="4">
        <v>3</v>
      </c>
      <c r="AJ40" s="13" t="s">
        <v>30</v>
      </c>
      <c r="AK40" s="4">
        <v>10</v>
      </c>
      <c r="AL40" s="13" t="s">
        <v>27</v>
      </c>
      <c r="AM40" s="4">
        <v>10</v>
      </c>
      <c r="AN40" s="4" t="s">
        <v>142</v>
      </c>
      <c r="AO40" s="4">
        <v>10</v>
      </c>
      <c r="AP40" s="4" t="s">
        <v>195</v>
      </c>
      <c r="AQ40" s="4">
        <v>10</v>
      </c>
      <c r="AR40" s="31">
        <f t="shared" si="12"/>
        <v>99</v>
      </c>
      <c r="AS40" s="134">
        <f t="shared" si="13"/>
        <v>1888729.4600000002</v>
      </c>
      <c r="AT40" s="135">
        <v>1850954.87</v>
      </c>
      <c r="AU40" s="135">
        <v>37774.589999999997</v>
      </c>
      <c r="AV40" s="161">
        <f t="shared" si="2"/>
        <v>2534823.5999999996</v>
      </c>
      <c r="AW40" s="135">
        <v>2027858.88</v>
      </c>
      <c r="AX40" s="135">
        <v>506964.72</v>
      </c>
      <c r="AY40" s="161">
        <f t="shared" si="14"/>
        <v>4423553.0599999996</v>
      </c>
      <c r="AZ40" s="135">
        <f t="shared" si="15"/>
        <v>3878813.75</v>
      </c>
      <c r="BA40" s="135">
        <f t="shared" si="16"/>
        <v>544739.30999999994</v>
      </c>
      <c r="BB40" s="6">
        <v>45631.723611111112</v>
      </c>
      <c r="BC40" s="15">
        <f t="shared" si="11"/>
        <v>2.0000000423565161</v>
      </c>
      <c r="BD40" s="15">
        <f t="shared" si="10"/>
        <v>20</v>
      </c>
      <c r="BE40" s="170">
        <v>11.98</v>
      </c>
      <c r="BF40" s="4" t="s">
        <v>142</v>
      </c>
      <c r="BG40" s="11"/>
      <c r="BH40" s="5" t="s">
        <v>179</v>
      </c>
      <c r="BI40" s="11" t="s">
        <v>170</v>
      </c>
      <c r="BJ40" s="34">
        <v>7109</v>
      </c>
      <c r="BK40" s="35">
        <v>344</v>
      </c>
      <c r="BL40" s="37">
        <v>292</v>
      </c>
    </row>
    <row r="41" spans="1:64" ht="187.5" x14ac:dyDescent="0.2">
      <c r="A41" s="3">
        <v>6</v>
      </c>
      <c r="B41" s="7" t="s">
        <v>332</v>
      </c>
      <c r="C41" s="4" t="s">
        <v>49</v>
      </c>
      <c r="D41" s="4" t="s">
        <v>327</v>
      </c>
      <c r="E41" s="13" t="s">
        <v>333</v>
      </c>
      <c r="F41" s="4">
        <v>1966</v>
      </c>
      <c r="G41" s="4">
        <v>6</v>
      </c>
      <c r="H41" s="4" t="s">
        <v>33</v>
      </c>
      <c r="I41" s="4">
        <v>0</v>
      </c>
      <c r="J41" s="4" t="s">
        <v>195</v>
      </c>
      <c r="K41" s="4">
        <v>5</v>
      </c>
      <c r="L41" s="4" t="s">
        <v>34</v>
      </c>
      <c r="M41" s="4">
        <v>5</v>
      </c>
      <c r="N41" s="13">
        <v>77.55</v>
      </c>
      <c r="O41" s="4">
        <v>6</v>
      </c>
      <c r="P41" s="4" t="s">
        <v>24</v>
      </c>
      <c r="Q41" s="4">
        <v>10</v>
      </c>
      <c r="R41" s="4" t="s">
        <v>31</v>
      </c>
      <c r="S41" s="4">
        <v>3</v>
      </c>
      <c r="T41" s="4"/>
      <c r="U41" s="4">
        <v>0</v>
      </c>
      <c r="V41" s="4">
        <v>80</v>
      </c>
      <c r="W41" s="4">
        <v>3</v>
      </c>
      <c r="X41" s="4" t="s">
        <v>203</v>
      </c>
      <c r="Y41" s="4">
        <v>10</v>
      </c>
      <c r="Z41" s="4" t="s">
        <v>198</v>
      </c>
      <c r="AA41" s="4">
        <v>3</v>
      </c>
      <c r="AB41" s="13">
        <v>5.0999999999999996</v>
      </c>
      <c r="AC41" s="13">
        <v>5</v>
      </c>
      <c r="AD41" s="13">
        <v>0</v>
      </c>
      <c r="AE41" s="13">
        <v>0</v>
      </c>
      <c r="AF41" s="13" t="s">
        <v>33</v>
      </c>
      <c r="AG41" s="13">
        <v>0</v>
      </c>
      <c r="AH41" s="13">
        <v>99.31</v>
      </c>
      <c r="AI41" s="4">
        <v>3</v>
      </c>
      <c r="AJ41" s="13" t="s">
        <v>30</v>
      </c>
      <c r="AK41" s="5">
        <v>10</v>
      </c>
      <c r="AL41" s="13" t="s">
        <v>27</v>
      </c>
      <c r="AM41" s="4">
        <v>10</v>
      </c>
      <c r="AN41" s="4" t="s">
        <v>195</v>
      </c>
      <c r="AO41" s="4">
        <v>10</v>
      </c>
      <c r="AP41" s="4" t="s">
        <v>195</v>
      </c>
      <c r="AQ41" s="4">
        <v>10</v>
      </c>
      <c r="AR41" s="31">
        <f t="shared" si="12"/>
        <v>99</v>
      </c>
      <c r="AS41" s="134">
        <f t="shared" si="13"/>
        <v>945119.44</v>
      </c>
      <c r="AT41" s="135">
        <v>896918.35</v>
      </c>
      <c r="AU41" s="135">
        <v>48201.09</v>
      </c>
      <c r="AV41" s="161">
        <f t="shared" si="2"/>
        <v>0</v>
      </c>
      <c r="AW41" s="135">
        <v>0</v>
      </c>
      <c r="AX41" s="135">
        <v>0</v>
      </c>
      <c r="AY41" s="161">
        <f t="shared" si="14"/>
        <v>945119.44</v>
      </c>
      <c r="AZ41" s="135">
        <f t="shared" si="15"/>
        <v>896918.35</v>
      </c>
      <c r="BA41" s="135">
        <f t="shared" si="16"/>
        <v>48201.09</v>
      </c>
      <c r="BB41" s="6">
        <v>45631.739583333336</v>
      </c>
      <c r="BC41" s="10">
        <f t="shared" si="11"/>
        <v>5.0999998476383048</v>
      </c>
      <c r="BD41" s="10" t="e">
        <f t="shared" si="10"/>
        <v>#DIV/0!</v>
      </c>
      <c r="BE41" s="173">
        <v>3.9</v>
      </c>
      <c r="BF41" s="86" t="s">
        <v>317</v>
      </c>
      <c r="BG41" s="5" t="s">
        <v>334</v>
      </c>
      <c r="BH41" s="27" t="s">
        <v>20</v>
      </c>
      <c r="BI41" s="5" t="s">
        <v>335</v>
      </c>
      <c r="BJ41" s="87">
        <v>3419</v>
      </c>
      <c r="BK41" s="94">
        <v>167</v>
      </c>
      <c r="BL41" s="94">
        <v>159</v>
      </c>
    </row>
    <row r="42" spans="1:64" ht="187.5" x14ac:dyDescent="0.2">
      <c r="A42" s="3">
        <v>7</v>
      </c>
      <c r="B42" s="7" t="s">
        <v>336</v>
      </c>
      <c r="C42" s="4" t="s">
        <v>49</v>
      </c>
      <c r="D42" s="4" t="s">
        <v>327</v>
      </c>
      <c r="E42" s="13" t="s">
        <v>337</v>
      </c>
      <c r="F42" s="4">
        <v>1972</v>
      </c>
      <c r="G42" s="4">
        <v>6</v>
      </c>
      <c r="H42" s="4" t="s">
        <v>33</v>
      </c>
      <c r="I42" s="4">
        <v>0</v>
      </c>
      <c r="J42" s="4" t="s">
        <v>195</v>
      </c>
      <c r="K42" s="4">
        <v>5</v>
      </c>
      <c r="L42" s="4" t="s">
        <v>34</v>
      </c>
      <c r="M42" s="4">
        <v>5</v>
      </c>
      <c r="N42" s="13">
        <v>82.69</v>
      </c>
      <c r="O42" s="4">
        <v>7</v>
      </c>
      <c r="P42" s="4" t="s">
        <v>24</v>
      </c>
      <c r="Q42" s="4">
        <v>10</v>
      </c>
      <c r="R42" s="4" t="s">
        <v>31</v>
      </c>
      <c r="S42" s="4">
        <v>3</v>
      </c>
      <c r="T42" s="4"/>
      <c r="U42" s="4">
        <v>0</v>
      </c>
      <c r="V42" s="4">
        <v>60</v>
      </c>
      <c r="W42" s="4">
        <v>3</v>
      </c>
      <c r="X42" s="4" t="s">
        <v>203</v>
      </c>
      <c r="Y42" s="4">
        <v>10</v>
      </c>
      <c r="Z42" s="4" t="s">
        <v>198</v>
      </c>
      <c r="AA42" s="4">
        <v>3</v>
      </c>
      <c r="AB42" s="13">
        <v>5.0999999999999996</v>
      </c>
      <c r="AC42" s="13">
        <v>5</v>
      </c>
      <c r="AD42" s="13">
        <v>0</v>
      </c>
      <c r="AE42" s="13">
        <v>0</v>
      </c>
      <c r="AF42" s="13" t="s">
        <v>33</v>
      </c>
      <c r="AG42" s="13">
        <v>0</v>
      </c>
      <c r="AH42" s="13">
        <v>90.54</v>
      </c>
      <c r="AI42" s="4">
        <v>2</v>
      </c>
      <c r="AJ42" s="13" t="s">
        <v>30</v>
      </c>
      <c r="AK42" s="5">
        <v>10</v>
      </c>
      <c r="AL42" s="13" t="s">
        <v>27</v>
      </c>
      <c r="AM42" s="4">
        <v>10</v>
      </c>
      <c r="AN42" s="4" t="s">
        <v>195</v>
      </c>
      <c r="AO42" s="4">
        <v>10</v>
      </c>
      <c r="AP42" s="4" t="s">
        <v>195</v>
      </c>
      <c r="AQ42" s="4">
        <v>10</v>
      </c>
      <c r="AR42" s="31">
        <f t="shared" si="12"/>
        <v>99</v>
      </c>
      <c r="AS42" s="134">
        <f t="shared" si="13"/>
        <v>4406343.1099999994</v>
      </c>
      <c r="AT42" s="135">
        <v>4181619.61</v>
      </c>
      <c r="AU42" s="135">
        <v>224723.5</v>
      </c>
      <c r="AV42" s="161">
        <f t="shared" si="2"/>
        <v>0</v>
      </c>
      <c r="AW42" s="135">
        <v>0</v>
      </c>
      <c r="AX42" s="135">
        <v>0</v>
      </c>
      <c r="AY42" s="161">
        <f t="shared" si="14"/>
        <v>4406343.1099999994</v>
      </c>
      <c r="AZ42" s="135">
        <f t="shared" si="15"/>
        <v>4181619.61</v>
      </c>
      <c r="BA42" s="135">
        <f t="shared" si="16"/>
        <v>224723.5</v>
      </c>
      <c r="BB42" s="6">
        <v>45631.739583333336</v>
      </c>
      <c r="BC42" s="10">
        <f t="shared" si="11"/>
        <v>5.1000000315454335</v>
      </c>
      <c r="BD42" s="10" t="e">
        <f t="shared" si="10"/>
        <v>#DIV/0!</v>
      </c>
      <c r="BE42" s="176">
        <v>2.8</v>
      </c>
      <c r="BF42" s="86" t="s">
        <v>338</v>
      </c>
      <c r="BG42" s="5" t="s">
        <v>339</v>
      </c>
      <c r="BH42" s="27" t="s">
        <v>20</v>
      </c>
      <c r="BI42" s="5" t="s">
        <v>340</v>
      </c>
      <c r="BJ42" s="87">
        <v>8387</v>
      </c>
      <c r="BK42" s="3">
        <v>123</v>
      </c>
      <c r="BL42" s="3">
        <v>115</v>
      </c>
    </row>
    <row r="43" spans="1:64" ht="168.75" x14ac:dyDescent="0.2">
      <c r="A43" s="45">
        <f>1+A42</f>
        <v>8</v>
      </c>
      <c r="B43" s="9" t="s">
        <v>86</v>
      </c>
      <c r="C43" s="4" t="s">
        <v>47</v>
      </c>
      <c r="D43" s="11" t="s">
        <v>98</v>
      </c>
      <c r="E43" s="13" t="s">
        <v>108</v>
      </c>
      <c r="F43" s="4">
        <v>2008</v>
      </c>
      <c r="G43" s="4">
        <v>3</v>
      </c>
      <c r="H43" s="4" t="s">
        <v>33</v>
      </c>
      <c r="I43" s="4">
        <v>0</v>
      </c>
      <c r="J43" s="4" t="s">
        <v>195</v>
      </c>
      <c r="K43" s="4">
        <v>5</v>
      </c>
      <c r="L43" s="4" t="s">
        <v>32</v>
      </c>
      <c r="M43" s="4">
        <v>5</v>
      </c>
      <c r="N43" s="13">
        <v>73.11</v>
      </c>
      <c r="O43" s="4">
        <v>6</v>
      </c>
      <c r="P43" s="4" t="s">
        <v>24</v>
      </c>
      <c r="Q43" s="4">
        <v>10</v>
      </c>
      <c r="R43" s="4" t="s">
        <v>31</v>
      </c>
      <c r="S43" s="4">
        <v>3</v>
      </c>
      <c r="T43" s="4"/>
      <c r="U43" s="4">
        <v>0</v>
      </c>
      <c r="V43" s="4">
        <v>105</v>
      </c>
      <c r="W43" s="4">
        <v>4</v>
      </c>
      <c r="X43" s="4" t="s">
        <v>149</v>
      </c>
      <c r="Y43" s="4">
        <v>5</v>
      </c>
      <c r="Z43" s="4" t="s">
        <v>196</v>
      </c>
      <c r="AA43" s="4">
        <v>10</v>
      </c>
      <c r="AB43" s="15">
        <v>4</v>
      </c>
      <c r="AC43" s="13">
        <v>3</v>
      </c>
      <c r="AD43" s="15">
        <v>25</v>
      </c>
      <c r="AE43" s="13">
        <v>1</v>
      </c>
      <c r="AF43" s="13" t="s">
        <v>33</v>
      </c>
      <c r="AG43" s="13">
        <v>0</v>
      </c>
      <c r="AH43" s="13">
        <v>97</v>
      </c>
      <c r="AI43" s="4">
        <v>3</v>
      </c>
      <c r="AJ43" s="13" t="s">
        <v>30</v>
      </c>
      <c r="AK43" s="5">
        <v>10</v>
      </c>
      <c r="AL43" s="13" t="s">
        <v>27</v>
      </c>
      <c r="AM43" s="4">
        <v>10</v>
      </c>
      <c r="AN43" s="4" t="s">
        <v>134</v>
      </c>
      <c r="AO43" s="4">
        <v>10</v>
      </c>
      <c r="AP43" s="4" t="s">
        <v>195</v>
      </c>
      <c r="AQ43" s="4">
        <v>10</v>
      </c>
      <c r="AR43" s="31">
        <f t="shared" si="12"/>
        <v>98</v>
      </c>
      <c r="AS43" s="134">
        <f t="shared" si="13"/>
        <v>3209301.88</v>
      </c>
      <c r="AT43" s="135">
        <v>3080929.8</v>
      </c>
      <c r="AU43" s="135">
        <v>128372.08</v>
      </c>
      <c r="AV43" s="161">
        <f t="shared" si="2"/>
        <v>268252.43</v>
      </c>
      <c r="AW43" s="135">
        <v>201189.32</v>
      </c>
      <c r="AX43" s="135">
        <v>67063.11</v>
      </c>
      <c r="AY43" s="161">
        <f t="shared" si="14"/>
        <v>3477554.3099999996</v>
      </c>
      <c r="AZ43" s="135">
        <f t="shared" si="15"/>
        <v>3282119.1199999996</v>
      </c>
      <c r="BA43" s="135">
        <f t="shared" si="16"/>
        <v>195435.19</v>
      </c>
      <c r="BB43" s="6">
        <v>45628.532546296294</v>
      </c>
      <c r="BC43" s="10">
        <f t="shared" si="11"/>
        <v>4.0000001495652384</v>
      </c>
      <c r="BD43" s="10">
        <f t="shared" si="10"/>
        <v>25.000000931958006</v>
      </c>
      <c r="BE43" s="176">
        <v>5.78</v>
      </c>
      <c r="BF43" s="121" t="s">
        <v>134</v>
      </c>
      <c r="BG43" s="5" t="s">
        <v>60</v>
      </c>
      <c r="BH43" s="3"/>
      <c r="BI43" s="5" t="s">
        <v>135</v>
      </c>
      <c r="BJ43" s="34">
        <v>3422</v>
      </c>
      <c r="BK43" s="37">
        <v>157</v>
      </c>
      <c r="BL43" s="37">
        <v>130</v>
      </c>
    </row>
    <row r="44" spans="1:64" ht="243.75" x14ac:dyDescent="0.2">
      <c r="A44" s="45">
        <f>1+A43</f>
        <v>9</v>
      </c>
      <c r="B44" s="9" t="s">
        <v>48</v>
      </c>
      <c r="C44" s="4" t="s">
        <v>47</v>
      </c>
      <c r="D44" s="11" t="s">
        <v>185</v>
      </c>
      <c r="E44" s="13" t="s">
        <v>110</v>
      </c>
      <c r="F44" s="4" t="s">
        <v>63</v>
      </c>
      <c r="G44" s="4">
        <v>5</v>
      </c>
      <c r="H44" s="4" t="s">
        <v>33</v>
      </c>
      <c r="I44" s="4">
        <v>0</v>
      </c>
      <c r="J44" s="4" t="s">
        <v>195</v>
      </c>
      <c r="K44" s="4">
        <v>5</v>
      </c>
      <c r="L44" s="5" t="s">
        <v>32</v>
      </c>
      <c r="M44" s="4">
        <v>5</v>
      </c>
      <c r="N44" s="16" t="s">
        <v>111</v>
      </c>
      <c r="O44" s="4">
        <v>5</v>
      </c>
      <c r="P44" s="4" t="s">
        <v>24</v>
      </c>
      <c r="Q44" s="4">
        <v>10</v>
      </c>
      <c r="R44" s="4" t="s">
        <v>31</v>
      </c>
      <c r="S44" s="4">
        <v>0</v>
      </c>
      <c r="T44" s="4" t="s">
        <v>21</v>
      </c>
      <c r="U44" s="4">
        <v>3</v>
      </c>
      <c r="V44" s="4">
        <v>230</v>
      </c>
      <c r="W44" s="4">
        <v>7</v>
      </c>
      <c r="X44" s="4" t="s">
        <v>148</v>
      </c>
      <c r="Y44" s="4">
        <v>10</v>
      </c>
      <c r="Z44" s="4" t="s">
        <v>198</v>
      </c>
      <c r="AA44" s="4">
        <v>3</v>
      </c>
      <c r="AB44" s="15">
        <v>5</v>
      </c>
      <c r="AC44" s="13">
        <v>3</v>
      </c>
      <c r="AD44" s="15"/>
      <c r="AE44" s="13">
        <v>0</v>
      </c>
      <c r="AF44" s="13" t="s">
        <v>33</v>
      </c>
      <c r="AG44" s="13">
        <v>0</v>
      </c>
      <c r="AH44" s="16" t="s">
        <v>136</v>
      </c>
      <c r="AI44" s="4">
        <v>2</v>
      </c>
      <c r="AJ44" s="13" t="s">
        <v>30</v>
      </c>
      <c r="AK44" s="5">
        <v>10</v>
      </c>
      <c r="AL44" s="13" t="s">
        <v>27</v>
      </c>
      <c r="AM44" s="4">
        <v>10</v>
      </c>
      <c r="AN44" s="4" t="s">
        <v>144</v>
      </c>
      <c r="AO44" s="4">
        <v>10</v>
      </c>
      <c r="AP44" s="4" t="s">
        <v>195</v>
      </c>
      <c r="AQ44" s="4">
        <v>10</v>
      </c>
      <c r="AR44" s="31">
        <f t="shared" si="12"/>
        <v>98</v>
      </c>
      <c r="AS44" s="134">
        <f t="shared" si="13"/>
        <v>4914890.83</v>
      </c>
      <c r="AT44" s="135">
        <v>4669146.29</v>
      </c>
      <c r="AU44" s="135">
        <v>245744.54</v>
      </c>
      <c r="AV44" s="161">
        <f t="shared" si="2"/>
        <v>0</v>
      </c>
      <c r="AW44" s="135">
        <v>0</v>
      </c>
      <c r="AX44" s="135">
        <v>0</v>
      </c>
      <c r="AY44" s="161">
        <f t="shared" si="14"/>
        <v>4914890.83</v>
      </c>
      <c r="AZ44" s="135">
        <f t="shared" si="15"/>
        <v>4669146.29</v>
      </c>
      <c r="BA44" s="135">
        <f t="shared" si="16"/>
        <v>245744.54</v>
      </c>
      <c r="BB44" s="6">
        <v>45628.666666666664</v>
      </c>
      <c r="BC44" s="10">
        <f t="shared" si="11"/>
        <v>4.999999969480502</v>
      </c>
      <c r="BD44" s="10" t="e">
        <f t="shared" si="10"/>
        <v>#DIV/0!</v>
      </c>
      <c r="BE44" s="177">
        <v>11.08</v>
      </c>
      <c r="BF44" s="121" t="s">
        <v>144</v>
      </c>
      <c r="BG44" s="122"/>
      <c r="BH44" s="5" t="s">
        <v>179</v>
      </c>
      <c r="BI44" s="125" t="s">
        <v>64</v>
      </c>
      <c r="BJ44" s="38">
        <v>6875</v>
      </c>
      <c r="BK44" s="127">
        <v>575</v>
      </c>
      <c r="BL44" s="128">
        <v>477</v>
      </c>
    </row>
    <row r="45" spans="1:64" ht="187.5" x14ac:dyDescent="0.2">
      <c r="A45" s="3">
        <v>8</v>
      </c>
      <c r="B45" s="7" t="s">
        <v>352</v>
      </c>
      <c r="C45" s="4" t="s">
        <v>49</v>
      </c>
      <c r="D45" s="4" t="s">
        <v>341</v>
      </c>
      <c r="E45" s="4" t="s">
        <v>353</v>
      </c>
      <c r="F45" s="4">
        <v>1984</v>
      </c>
      <c r="G45" s="4">
        <v>6</v>
      </c>
      <c r="H45" s="4" t="s">
        <v>33</v>
      </c>
      <c r="I45" s="4">
        <v>0</v>
      </c>
      <c r="J45" s="4" t="s">
        <v>195</v>
      </c>
      <c r="K45" s="4">
        <v>5</v>
      </c>
      <c r="L45" s="4" t="s">
        <v>34</v>
      </c>
      <c r="M45" s="4">
        <v>5</v>
      </c>
      <c r="N45" s="4">
        <v>78.39</v>
      </c>
      <c r="O45" s="4">
        <v>6</v>
      </c>
      <c r="P45" s="4" t="s">
        <v>61</v>
      </c>
      <c r="Q45" s="4">
        <v>10</v>
      </c>
      <c r="R45" s="4" t="s">
        <v>31</v>
      </c>
      <c r="S45" s="4">
        <v>3</v>
      </c>
      <c r="T45" s="4"/>
      <c r="U45" s="4">
        <v>0</v>
      </c>
      <c r="V45" s="4">
        <v>88</v>
      </c>
      <c r="W45" s="4">
        <v>3</v>
      </c>
      <c r="X45" s="4" t="s">
        <v>203</v>
      </c>
      <c r="Y45" s="4">
        <v>10</v>
      </c>
      <c r="Z45" s="4" t="s">
        <v>198</v>
      </c>
      <c r="AA45" s="4">
        <v>3</v>
      </c>
      <c r="AB45" s="4">
        <v>5.0999999999999996</v>
      </c>
      <c r="AC45" s="4">
        <v>5</v>
      </c>
      <c r="AD45" s="4">
        <v>0</v>
      </c>
      <c r="AE45" s="4">
        <v>0</v>
      </c>
      <c r="AF45" s="13" t="s">
        <v>33</v>
      </c>
      <c r="AG45" s="4">
        <v>0</v>
      </c>
      <c r="AH45" s="4">
        <v>92.6</v>
      </c>
      <c r="AI45" s="4">
        <v>2</v>
      </c>
      <c r="AJ45" s="13" t="s">
        <v>30</v>
      </c>
      <c r="AK45" s="4">
        <v>10</v>
      </c>
      <c r="AL45" s="13" t="s">
        <v>27</v>
      </c>
      <c r="AM45" s="4">
        <v>10</v>
      </c>
      <c r="AN45" s="4" t="s">
        <v>195</v>
      </c>
      <c r="AO45" s="4">
        <v>10</v>
      </c>
      <c r="AP45" s="4" t="s">
        <v>195</v>
      </c>
      <c r="AQ45" s="4">
        <v>10</v>
      </c>
      <c r="AR45" s="31">
        <f t="shared" si="12"/>
        <v>98</v>
      </c>
      <c r="AS45" s="134">
        <f t="shared" si="13"/>
        <v>7472954.2999999998</v>
      </c>
      <c r="AT45" s="135">
        <v>7091833.6299999999</v>
      </c>
      <c r="AU45" s="135">
        <v>381120.67</v>
      </c>
      <c r="AV45" s="161">
        <f t="shared" si="2"/>
        <v>0</v>
      </c>
      <c r="AW45" s="135">
        <v>0</v>
      </c>
      <c r="AX45" s="135">
        <v>0</v>
      </c>
      <c r="AY45" s="161">
        <f t="shared" si="14"/>
        <v>7472954.2999999998</v>
      </c>
      <c r="AZ45" s="135">
        <f t="shared" si="15"/>
        <v>7091833.6299999999</v>
      </c>
      <c r="BA45" s="135">
        <f t="shared" si="16"/>
        <v>381120.67</v>
      </c>
      <c r="BB45" s="88">
        <v>45630.65625</v>
      </c>
      <c r="BC45" s="15">
        <f t="shared" si="11"/>
        <v>5.1000000093671112</v>
      </c>
      <c r="BD45" s="15" t="e">
        <f t="shared" si="10"/>
        <v>#DIV/0!</v>
      </c>
      <c r="BE45" s="170">
        <v>4.0999999999999996</v>
      </c>
      <c r="BF45" s="5" t="s">
        <v>343</v>
      </c>
      <c r="BG45" s="11" t="s">
        <v>354</v>
      </c>
      <c r="BH45" s="27" t="s">
        <v>20</v>
      </c>
      <c r="BI45" s="11" t="s">
        <v>355</v>
      </c>
      <c r="BJ45" s="87">
        <v>11965.5</v>
      </c>
      <c r="BK45" s="11">
        <v>163</v>
      </c>
      <c r="BL45" s="3">
        <v>144</v>
      </c>
    </row>
    <row r="46" spans="1:64" ht="150" x14ac:dyDescent="0.2">
      <c r="A46" s="45">
        <f>1+A45</f>
        <v>9</v>
      </c>
      <c r="B46" s="9" t="s">
        <v>189</v>
      </c>
      <c r="C46" s="4" t="s">
        <v>47</v>
      </c>
      <c r="D46" s="11" t="s">
        <v>184</v>
      </c>
      <c r="E46" s="4" t="s">
        <v>194</v>
      </c>
      <c r="F46" s="4" t="s">
        <v>119</v>
      </c>
      <c r="G46" s="4">
        <v>6</v>
      </c>
      <c r="H46" s="4" t="s">
        <v>33</v>
      </c>
      <c r="I46" s="4">
        <v>0</v>
      </c>
      <c r="J46" s="4" t="s">
        <v>195</v>
      </c>
      <c r="K46" s="4">
        <v>5</v>
      </c>
      <c r="L46" s="4" t="s">
        <v>34</v>
      </c>
      <c r="M46" s="4">
        <v>5</v>
      </c>
      <c r="N46" s="4">
        <v>72.180000000000007</v>
      </c>
      <c r="O46" s="4">
        <v>6</v>
      </c>
      <c r="P46" s="4" t="s">
        <v>61</v>
      </c>
      <c r="Q46" s="4">
        <v>10</v>
      </c>
      <c r="R46" s="4" t="s">
        <v>31</v>
      </c>
      <c r="S46" s="4">
        <v>3</v>
      </c>
      <c r="T46" s="4"/>
      <c r="U46" s="4">
        <v>0</v>
      </c>
      <c r="V46" s="4">
        <v>142</v>
      </c>
      <c r="W46" s="4">
        <v>4</v>
      </c>
      <c r="X46" s="4" t="s">
        <v>149</v>
      </c>
      <c r="Y46" s="4">
        <v>5</v>
      </c>
      <c r="Z46" s="4" t="s">
        <v>196</v>
      </c>
      <c r="AA46" s="4">
        <v>10</v>
      </c>
      <c r="AB46" s="15">
        <v>3</v>
      </c>
      <c r="AC46" s="4">
        <v>3</v>
      </c>
      <c r="AD46" s="15">
        <v>20</v>
      </c>
      <c r="AE46" s="4">
        <v>0</v>
      </c>
      <c r="AF46" s="13" t="s">
        <v>33</v>
      </c>
      <c r="AG46" s="4">
        <v>0</v>
      </c>
      <c r="AH46" s="4">
        <v>86.2</v>
      </c>
      <c r="AI46" s="4">
        <v>1</v>
      </c>
      <c r="AJ46" s="13" t="s">
        <v>30</v>
      </c>
      <c r="AK46" s="4">
        <v>10</v>
      </c>
      <c r="AL46" s="13" t="s">
        <v>27</v>
      </c>
      <c r="AM46" s="4">
        <v>10</v>
      </c>
      <c r="AN46" s="4" t="s">
        <v>59</v>
      </c>
      <c r="AO46" s="4">
        <v>10</v>
      </c>
      <c r="AP46" s="4" t="s">
        <v>195</v>
      </c>
      <c r="AQ46" s="4">
        <v>10</v>
      </c>
      <c r="AR46" s="31">
        <f t="shared" si="12"/>
        <v>98</v>
      </c>
      <c r="AS46" s="134">
        <f t="shared" si="13"/>
        <v>3352372.16</v>
      </c>
      <c r="AT46" s="135">
        <v>3251801</v>
      </c>
      <c r="AU46" s="135">
        <v>100571.16</v>
      </c>
      <c r="AV46" s="161">
        <f t="shared" si="2"/>
        <v>2592614.0499999998</v>
      </c>
      <c r="AW46" s="135">
        <v>2074091.24</v>
      </c>
      <c r="AX46" s="135">
        <v>518522.81</v>
      </c>
      <c r="AY46" s="161">
        <f t="shared" si="14"/>
        <v>5944986.21</v>
      </c>
      <c r="AZ46" s="135">
        <f t="shared" si="15"/>
        <v>5325892.24</v>
      </c>
      <c r="BA46" s="135">
        <f t="shared" si="16"/>
        <v>619093.97</v>
      </c>
      <c r="BB46" s="6">
        <v>45632.728472222225</v>
      </c>
      <c r="BC46" s="15">
        <f t="shared" si="11"/>
        <v>2.9999998568178063</v>
      </c>
      <c r="BD46" s="15">
        <f t="shared" si="10"/>
        <v>20</v>
      </c>
      <c r="BE46" s="178">
        <v>3.2</v>
      </c>
      <c r="BF46" s="4" t="s">
        <v>59</v>
      </c>
      <c r="BG46" s="11" t="s">
        <v>62</v>
      </c>
      <c r="BH46" s="3"/>
      <c r="BI46" s="58" t="s">
        <v>171</v>
      </c>
      <c r="BJ46" s="34">
        <v>4777</v>
      </c>
      <c r="BK46" s="35">
        <v>290</v>
      </c>
      <c r="BL46" s="37">
        <v>249</v>
      </c>
    </row>
    <row r="47" spans="1:64" ht="150" x14ac:dyDescent="0.2">
      <c r="A47" s="45">
        <f>1+A46</f>
        <v>10</v>
      </c>
      <c r="B47" s="9" t="s">
        <v>87</v>
      </c>
      <c r="C47" s="4" t="s">
        <v>47</v>
      </c>
      <c r="D47" s="11" t="s">
        <v>98</v>
      </c>
      <c r="E47" s="13" t="s">
        <v>112</v>
      </c>
      <c r="F47" s="4">
        <v>2009</v>
      </c>
      <c r="G47" s="4">
        <v>1</v>
      </c>
      <c r="H47" s="4" t="s">
        <v>33</v>
      </c>
      <c r="I47" s="4">
        <v>0</v>
      </c>
      <c r="J47" s="4" t="s">
        <v>195</v>
      </c>
      <c r="K47" s="4">
        <v>5</v>
      </c>
      <c r="L47" s="4" t="s">
        <v>32</v>
      </c>
      <c r="M47" s="4">
        <v>5</v>
      </c>
      <c r="N47" s="13">
        <v>75.77</v>
      </c>
      <c r="O47" s="4">
        <v>6</v>
      </c>
      <c r="P47" s="4" t="s">
        <v>24</v>
      </c>
      <c r="Q47" s="4">
        <v>10</v>
      </c>
      <c r="R47" s="4" t="s">
        <v>31</v>
      </c>
      <c r="S47" s="4">
        <v>3</v>
      </c>
      <c r="T47" s="4"/>
      <c r="U47" s="4">
        <v>0</v>
      </c>
      <c r="V47" s="4">
        <v>196</v>
      </c>
      <c r="W47" s="4">
        <v>5</v>
      </c>
      <c r="X47" s="4" t="s">
        <v>149</v>
      </c>
      <c r="Y47" s="4">
        <v>5</v>
      </c>
      <c r="Z47" s="4" t="s">
        <v>196</v>
      </c>
      <c r="AA47" s="4">
        <v>10</v>
      </c>
      <c r="AB47" s="15">
        <v>4</v>
      </c>
      <c r="AC47" s="13">
        <v>3</v>
      </c>
      <c r="AD47" s="15">
        <v>25</v>
      </c>
      <c r="AE47" s="13">
        <v>1</v>
      </c>
      <c r="AF47" s="13" t="s">
        <v>33</v>
      </c>
      <c r="AG47" s="13">
        <v>0</v>
      </c>
      <c r="AH47" s="13">
        <v>96</v>
      </c>
      <c r="AI47" s="4">
        <v>3</v>
      </c>
      <c r="AJ47" s="13" t="s">
        <v>30</v>
      </c>
      <c r="AK47" s="5">
        <v>10</v>
      </c>
      <c r="AL47" s="13" t="s">
        <v>27</v>
      </c>
      <c r="AM47" s="4">
        <v>10</v>
      </c>
      <c r="AN47" s="4" t="s">
        <v>134</v>
      </c>
      <c r="AO47" s="4">
        <v>10</v>
      </c>
      <c r="AP47" s="4" t="s">
        <v>195</v>
      </c>
      <c r="AQ47" s="4">
        <v>10</v>
      </c>
      <c r="AR47" s="31">
        <f t="shared" si="12"/>
        <v>97</v>
      </c>
      <c r="AS47" s="134">
        <f t="shared" si="13"/>
        <v>3885599.18</v>
      </c>
      <c r="AT47" s="135">
        <v>3730175.21</v>
      </c>
      <c r="AU47" s="135">
        <v>155423.97</v>
      </c>
      <c r="AV47" s="161">
        <f t="shared" si="2"/>
        <v>1807353.17</v>
      </c>
      <c r="AW47" s="135">
        <v>1355514.8799999999</v>
      </c>
      <c r="AX47" s="135">
        <v>451838.29</v>
      </c>
      <c r="AY47" s="161">
        <f t="shared" si="14"/>
        <v>5692952.3499999996</v>
      </c>
      <c r="AZ47" s="135">
        <f t="shared" si="15"/>
        <v>5085690.09</v>
      </c>
      <c r="BA47" s="135">
        <f t="shared" si="16"/>
        <v>607262.26</v>
      </c>
      <c r="BB47" s="6">
        <v>45628.536111111112</v>
      </c>
      <c r="BC47" s="10">
        <f t="shared" si="11"/>
        <v>4.0000000720609581</v>
      </c>
      <c r="BD47" s="10">
        <f t="shared" si="10"/>
        <v>24.999999861676176</v>
      </c>
      <c r="BE47" s="176">
        <v>11.36</v>
      </c>
      <c r="BF47" s="4" t="s">
        <v>134</v>
      </c>
      <c r="BG47" s="5" t="s">
        <v>172</v>
      </c>
      <c r="BH47" s="3"/>
      <c r="BI47" s="5" t="s">
        <v>173</v>
      </c>
      <c r="BJ47" s="34">
        <v>7993</v>
      </c>
      <c r="BK47" s="37">
        <v>339</v>
      </c>
      <c r="BL47" s="37">
        <v>281</v>
      </c>
    </row>
    <row r="48" spans="1:64" ht="150" x14ac:dyDescent="0.2">
      <c r="A48" s="45">
        <f>1+A47</f>
        <v>11</v>
      </c>
      <c r="B48" s="9" t="s">
        <v>89</v>
      </c>
      <c r="C48" s="4" t="s">
        <v>47</v>
      </c>
      <c r="D48" s="11" t="s">
        <v>37</v>
      </c>
      <c r="E48" s="13" t="s">
        <v>115</v>
      </c>
      <c r="F48" s="4" t="s">
        <v>116</v>
      </c>
      <c r="G48" s="4">
        <v>6</v>
      </c>
      <c r="H48" s="4" t="s">
        <v>33</v>
      </c>
      <c r="I48" s="4">
        <v>0</v>
      </c>
      <c r="J48" s="4" t="s">
        <v>195</v>
      </c>
      <c r="K48" s="4">
        <v>5</v>
      </c>
      <c r="L48" s="4" t="s">
        <v>32</v>
      </c>
      <c r="M48" s="4">
        <v>0</v>
      </c>
      <c r="N48" s="4" t="s">
        <v>117</v>
      </c>
      <c r="O48" s="4">
        <v>5</v>
      </c>
      <c r="P48" s="4" t="s">
        <v>61</v>
      </c>
      <c r="Q48" s="4">
        <v>10</v>
      </c>
      <c r="R48" s="4" t="s">
        <v>31</v>
      </c>
      <c r="S48" s="4">
        <v>3</v>
      </c>
      <c r="T48" s="4"/>
      <c r="U48" s="4">
        <v>0</v>
      </c>
      <c r="V48" s="4">
        <v>160</v>
      </c>
      <c r="W48" s="4">
        <v>5</v>
      </c>
      <c r="X48" s="4" t="s">
        <v>148</v>
      </c>
      <c r="Y48" s="4">
        <v>10</v>
      </c>
      <c r="Z48" s="4" t="s">
        <v>196</v>
      </c>
      <c r="AA48" s="4">
        <v>10</v>
      </c>
      <c r="AB48" s="15">
        <v>2</v>
      </c>
      <c r="AC48" s="4">
        <v>0</v>
      </c>
      <c r="AD48" s="15">
        <v>20</v>
      </c>
      <c r="AE48" s="4">
        <v>0</v>
      </c>
      <c r="AF48" s="13" t="s">
        <v>33</v>
      </c>
      <c r="AG48" s="4">
        <v>0</v>
      </c>
      <c r="AH48" s="4">
        <v>98.3</v>
      </c>
      <c r="AI48" s="4">
        <v>3</v>
      </c>
      <c r="AJ48" s="13" t="s">
        <v>30</v>
      </c>
      <c r="AK48" s="4">
        <v>10</v>
      </c>
      <c r="AL48" s="13" t="s">
        <v>27</v>
      </c>
      <c r="AM48" s="4">
        <v>10</v>
      </c>
      <c r="AN48" s="4" t="s">
        <v>137</v>
      </c>
      <c r="AO48" s="4">
        <v>10</v>
      </c>
      <c r="AP48" s="4" t="s">
        <v>195</v>
      </c>
      <c r="AQ48" s="4">
        <v>10</v>
      </c>
      <c r="AR48" s="31">
        <f t="shared" si="12"/>
        <v>97</v>
      </c>
      <c r="AS48" s="134">
        <f t="shared" si="13"/>
        <v>3008582.72</v>
      </c>
      <c r="AT48" s="135">
        <v>2948411.06</v>
      </c>
      <c r="AU48" s="135">
        <v>60171.66</v>
      </c>
      <c r="AV48" s="161">
        <f t="shared" si="2"/>
        <v>9573126.4199999999</v>
      </c>
      <c r="AW48" s="135">
        <v>7658501.1399999997</v>
      </c>
      <c r="AX48" s="135">
        <v>1914625.28</v>
      </c>
      <c r="AY48" s="161">
        <f t="shared" si="14"/>
        <v>12581709.139999999</v>
      </c>
      <c r="AZ48" s="135">
        <f t="shared" si="15"/>
        <v>10606912.199999999</v>
      </c>
      <c r="BA48" s="135">
        <f t="shared" si="16"/>
        <v>1974796.94</v>
      </c>
      <c r="BB48" s="6">
        <v>45632.618055555555</v>
      </c>
      <c r="BC48" s="15">
        <f t="shared" si="11"/>
        <v>2.0000001861341543</v>
      </c>
      <c r="BD48" s="15">
        <f t="shared" si="10"/>
        <v>19.999999958216367</v>
      </c>
      <c r="BE48" s="170">
        <v>7.21</v>
      </c>
      <c r="BF48" s="4" t="s">
        <v>137</v>
      </c>
      <c r="BG48" s="11" t="s">
        <v>164</v>
      </c>
      <c r="BH48" s="3"/>
      <c r="BI48" s="11" t="s">
        <v>165</v>
      </c>
      <c r="BJ48" s="34">
        <v>4194</v>
      </c>
      <c r="BK48" s="35">
        <v>380</v>
      </c>
      <c r="BL48" s="37">
        <v>323</v>
      </c>
    </row>
    <row r="49" spans="1:64" ht="150" x14ac:dyDescent="0.2">
      <c r="A49" s="45">
        <f>1+A48</f>
        <v>12</v>
      </c>
      <c r="B49" s="9" t="s">
        <v>90</v>
      </c>
      <c r="C49" s="4" t="s">
        <v>47</v>
      </c>
      <c r="D49" s="11" t="s">
        <v>37</v>
      </c>
      <c r="E49" s="4" t="s">
        <v>118</v>
      </c>
      <c r="F49" s="4">
        <v>1981</v>
      </c>
      <c r="G49" s="4">
        <v>6</v>
      </c>
      <c r="H49" s="4" t="s">
        <v>33</v>
      </c>
      <c r="I49" s="4">
        <v>0</v>
      </c>
      <c r="J49" s="4" t="s">
        <v>195</v>
      </c>
      <c r="K49" s="4">
        <v>5</v>
      </c>
      <c r="L49" s="4" t="s">
        <v>32</v>
      </c>
      <c r="M49" s="4">
        <v>5</v>
      </c>
      <c r="N49" s="4">
        <v>78.53</v>
      </c>
      <c r="O49" s="4">
        <v>6</v>
      </c>
      <c r="P49" s="4" t="s">
        <v>61</v>
      </c>
      <c r="Q49" s="4">
        <v>10</v>
      </c>
      <c r="R49" s="4" t="s">
        <v>31</v>
      </c>
      <c r="S49" s="4">
        <v>3</v>
      </c>
      <c r="T49" s="4"/>
      <c r="U49" s="4">
        <v>0</v>
      </c>
      <c r="V49" s="4">
        <v>142</v>
      </c>
      <c r="W49" s="4">
        <v>4</v>
      </c>
      <c r="X49" s="4" t="s">
        <v>149</v>
      </c>
      <c r="Y49" s="4">
        <v>5</v>
      </c>
      <c r="Z49" s="4" t="s">
        <v>196</v>
      </c>
      <c r="AA49" s="4">
        <v>10</v>
      </c>
      <c r="AB49" s="15">
        <v>2</v>
      </c>
      <c r="AC49" s="57">
        <v>0</v>
      </c>
      <c r="AD49" s="15">
        <v>20</v>
      </c>
      <c r="AE49" s="57">
        <v>0</v>
      </c>
      <c r="AF49" s="13" t="s">
        <v>33</v>
      </c>
      <c r="AG49" s="4">
        <v>0</v>
      </c>
      <c r="AH49" s="4">
        <v>98</v>
      </c>
      <c r="AI49" s="4">
        <v>3</v>
      </c>
      <c r="AJ49" s="13" t="s">
        <v>30</v>
      </c>
      <c r="AK49" s="4">
        <v>10</v>
      </c>
      <c r="AL49" s="13" t="s">
        <v>27</v>
      </c>
      <c r="AM49" s="4">
        <v>10</v>
      </c>
      <c r="AN49" s="4" t="s">
        <v>137</v>
      </c>
      <c r="AO49" s="4">
        <v>10</v>
      </c>
      <c r="AP49" s="4" t="s">
        <v>195</v>
      </c>
      <c r="AQ49" s="4">
        <v>10</v>
      </c>
      <c r="AR49" s="31">
        <f t="shared" si="12"/>
        <v>97</v>
      </c>
      <c r="AS49" s="134">
        <f t="shared" si="13"/>
        <v>4646764.62</v>
      </c>
      <c r="AT49" s="135">
        <v>4553829.33</v>
      </c>
      <c r="AU49" s="135">
        <v>92935.29</v>
      </c>
      <c r="AV49" s="161">
        <f t="shared" si="2"/>
        <v>5051093.5600000005</v>
      </c>
      <c r="AW49" s="135">
        <v>4040874.85</v>
      </c>
      <c r="AX49" s="135">
        <v>1010218.71</v>
      </c>
      <c r="AY49" s="161">
        <f t="shared" si="14"/>
        <v>9697858.1799999997</v>
      </c>
      <c r="AZ49" s="135">
        <f t="shared" si="15"/>
        <v>8594704.1799999997</v>
      </c>
      <c r="BA49" s="135">
        <f t="shared" si="16"/>
        <v>1103154</v>
      </c>
      <c r="BB49" s="6">
        <v>45632.631944444445</v>
      </c>
      <c r="BC49" s="15">
        <f t="shared" si="11"/>
        <v>1.9999999483511604</v>
      </c>
      <c r="BD49" s="15">
        <f t="shared" si="10"/>
        <v>19.999999960404612</v>
      </c>
      <c r="BE49" s="178">
        <v>9.34</v>
      </c>
      <c r="BF49" s="4" t="s">
        <v>137</v>
      </c>
      <c r="BG49" s="11" t="s">
        <v>166</v>
      </c>
      <c r="BH49" s="3"/>
      <c r="BI49" s="11" t="s">
        <v>167</v>
      </c>
      <c r="BJ49" s="34">
        <v>6939</v>
      </c>
      <c r="BK49" s="35">
        <v>331</v>
      </c>
      <c r="BL49" s="37">
        <v>268</v>
      </c>
    </row>
    <row r="50" spans="1:64" ht="168.75" x14ac:dyDescent="0.2">
      <c r="A50" s="45">
        <f>1+A49</f>
        <v>13</v>
      </c>
      <c r="B50" s="9" t="s">
        <v>91</v>
      </c>
      <c r="C50" s="4" t="s">
        <v>47</v>
      </c>
      <c r="D50" s="11" t="s">
        <v>69</v>
      </c>
      <c r="E50" s="13" t="s">
        <v>120</v>
      </c>
      <c r="F50" s="4">
        <v>2007</v>
      </c>
      <c r="G50" s="4">
        <v>3</v>
      </c>
      <c r="H50" s="4" t="s">
        <v>33</v>
      </c>
      <c r="I50" s="5">
        <v>0</v>
      </c>
      <c r="J50" s="4" t="s">
        <v>195</v>
      </c>
      <c r="K50" s="4">
        <v>5</v>
      </c>
      <c r="L50" s="4" t="s">
        <v>34</v>
      </c>
      <c r="M50" s="4">
        <v>5</v>
      </c>
      <c r="N50" s="4">
        <v>92.11</v>
      </c>
      <c r="O50" s="4">
        <v>8</v>
      </c>
      <c r="P50" s="4" t="s">
        <v>24</v>
      </c>
      <c r="Q50" s="4">
        <v>3</v>
      </c>
      <c r="R50" s="4" t="s">
        <v>31</v>
      </c>
      <c r="S50" s="4">
        <v>3</v>
      </c>
      <c r="T50" s="4"/>
      <c r="U50" s="4">
        <v>0</v>
      </c>
      <c r="V50" s="4">
        <v>134</v>
      </c>
      <c r="W50" s="4">
        <v>4</v>
      </c>
      <c r="X50" s="4" t="s">
        <v>149</v>
      </c>
      <c r="Y50" s="4">
        <v>5</v>
      </c>
      <c r="Z50" s="4" t="s">
        <v>196</v>
      </c>
      <c r="AA50" s="4">
        <v>10</v>
      </c>
      <c r="AB50" s="15">
        <v>5.0999999999999996</v>
      </c>
      <c r="AC50" s="4">
        <v>5</v>
      </c>
      <c r="AD50" s="15">
        <v>30.1</v>
      </c>
      <c r="AE50" s="4">
        <v>3</v>
      </c>
      <c r="AF50" s="4" t="s">
        <v>33</v>
      </c>
      <c r="AG50" s="4">
        <v>0</v>
      </c>
      <c r="AH50" s="4">
        <v>98.3</v>
      </c>
      <c r="AI50" s="4">
        <v>3</v>
      </c>
      <c r="AJ50" s="13" t="s">
        <v>30</v>
      </c>
      <c r="AK50" s="5">
        <v>10</v>
      </c>
      <c r="AL50" s="13" t="s">
        <v>27</v>
      </c>
      <c r="AM50" s="4">
        <v>10</v>
      </c>
      <c r="AN50" s="4" t="s">
        <v>143</v>
      </c>
      <c r="AO50" s="4">
        <v>10</v>
      </c>
      <c r="AP50" s="4" t="s">
        <v>195</v>
      </c>
      <c r="AQ50" s="4">
        <v>10</v>
      </c>
      <c r="AR50" s="31">
        <f t="shared" si="12"/>
        <v>97</v>
      </c>
      <c r="AS50" s="134">
        <f t="shared" si="13"/>
        <v>5295594.2</v>
      </c>
      <c r="AT50" s="135">
        <v>5025518.9000000004</v>
      </c>
      <c r="AU50" s="135">
        <v>270075.3</v>
      </c>
      <c r="AV50" s="161">
        <f t="shared" si="2"/>
        <v>1566245.98</v>
      </c>
      <c r="AW50" s="135">
        <v>1094805.94</v>
      </c>
      <c r="AX50" s="137">
        <v>471440.04</v>
      </c>
      <c r="AY50" s="161">
        <f t="shared" si="14"/>
        <v>6861840.1799999997</v>
      </c>
      <c r="AZ50" s="135">
        <f t="shared" si="15"/>
        <v>6120324.8399999999</v>
      </c>
      <c r="BA50" s="135">
        <f t="shared" si="16"/>
        <v>741515.34</v>
      </c>
      <c r="BB50" s="6">
        <v>45632.71597222222</v>
      </c>
      <c r="BC50" s="10">
        <f t="shared" si="11"/>
        <v>5.0999999206887869</v>
      </c>
      <c r="BD50" s="10">
        <f t="shared" si="10"/>
        <v>30.100000001276939</v>
      </c>
      <c r="BE50" s="179">
        <v>9.07</v>
      </c>
      <c r="BF50" s="4" t="s">
        <v>143</v>
      </c>
      <c r="BG50" s="5" t="s">
        <v>159</v>
      </c>
      <c r="BH50" s="3" t="s">
        <v>20</v>
      </c>
      <c r="BI50" s="5" t="s">
        <v>158</v>
      </c>
      <c r="BJ50" s="34">
        <v>5814</v>
      </c>
      <c r="BK50" s="37">
        <v>206</v>
      </c>
      <c r="BL50" s="37">
        <v>189</v>
      </c>
    </row>
    <row r="51" spans="1:64" ht="206.25" x14ac:dyDescent="0.2">
      <c r="A51" s="45">
        <f>A50+1</f>
        <v>14</v>
      </c>
      <c r="B51" s="156" t="s">
        <v>428</v>
      </c>
      <c r="C51" s="20" t="s">
        <v>40</v>
      </c>
      <c r="D51" s="20" t="s">
        <v>41</v>
      </c>
      <c r="E51" s="19" t="s">
        <v>429</v>
      </c>
      <c r="F51" s="19">
        <v>2005</v>
      </c>
      <c r="G51" s="19">
        <v>3</v>
      </c>
      <c r="H51" s="19" t="s">
        <v>33</v>
      </c>
      <c r="I51" s="19">
        <v>0</v>
      </c>
      <c r="J51" s="19" t="s">
        <v>33</v>
      </c>
      <c r="K51" s="19">
        <v>0</v>
      </c>
      <c r="L51" s="19" t="s">
        <v>32</v>
      </c>
      <c r="M51" s="19">
        <v>5</v>
      </c>
      <c r="N51" s="19">
        <v>80.23</v>
      </c>
      <c r="O51" s="19">
        <v>7</v>
      </c>
      <c r="P51" s="19" t="s">
        <v>430</v>
      </c>
      <c r="Q51" s="19">
        <v>10</v>
      </c>
      <c r="R51" s="19" t="s">
        <v>31</v>
      </c>
      <c r="S51" s="19">
        <v>3</v>
      </c>
      <c r="T51" s="19"/>
      <c r="U51" s="19">
        <v>0</v>
      </c>
      <c r="V51" s="19">
        <v>253</v>
      </c>
      <c r="W51" s="19">
        <v>7</v>
      </c>
      <c r="X51" s="19" t="s">
        <v>431</v>
      </c>
      <c r="Y51" s="19">
        <v>10</v>
      </c>
      <c r="Z51" s="19" t="s">
        <v>198</v>
      </c>
      <c r="AA51" s="19">
        <v>3</v>
      </c>
      <c r="AB51" s="19">
        <v>3.5</v>
      </c>
      <c r="AC51" s="19">
        <v>3</v>
      </c>
      <c r="AD51" s="19">
        <v>0</v>
      </c>
      <c r="AE51" s="19">
        <v>0</v>
      </c>
      <c r="AF51" s="76" t="s">
        <v>33</v>
      </c>
      <c r="AG51" s="19">
        <v>0</v>
      </c>
      <c r="AH51" s="19">
        <v>98</v>
      </c>
      <c r="AI51" s="19">
        <v>3</v>
      </c>
      <c r="AJ51" s="76" t="s">
        <v>30</v>
      </c>
      <c r="AK51" s="19">
        <v>10</v>
      </c>
      <c r="AL51" s="76" t="s">
        <v>27</v>
      </c>
      <c r="AM51" s="19">
        <v>10</v>
      </c>
      <c r="AN51" s="19" t="s">
        <v>195</v>
      </c>
      <c r="AO51" s="19">
        <v>10</v>
      </c>
      <c r="AP51" s="19" t="s">
        <v>195</v>
      </c>
      <c r="AQ51" s="19">
        <v>10</v>
      </c>
      <c r="AR51" s="98">
        <f t="shared" si="12"/>
        <v>94</v>
      </c>
      <c r="AS51" s="143">
        <f t="shared" si="13"/>
        <v>10671068.74</v>
      </c>
      <c r="AT51" s="132">
        <v>10297581.33</v>
      </c>
      <c r="AU51" s="132">
        <v>373487.41</v>
      </c>
      <c r="AV51" s="77">
        <f t="shared" si="2"/>
        <v>0</v>
      </c>
      <c r="AW51" s="132">
        <v>0</v>
      </c>
      <c r="AX51" s="132">
        <v>0</v>
      </c>
      <c r="AY51" s="77">
        <f t="shared" si="14"/>
        <v>10671068.74</v>
      </c>
      <c r="AZ51" s="132">
        <f t="shared" si="15"/>
        <v>10297581.33</v>
      </c>
      <c r="BA51" s="132">
        <f t="shared" si="16"/>
        <v>373487.41</v>
      </c>
      <c r="BB51" s="99">
        <v>45631.746527777781</v>
      </c>
      <c r="BC51" s="79">
        <f t="shared" si="11"/>
        <v>3.5000000384216432</v>
      </c>
      <c r="BD51" s="79" t="e">
        <f t="shared" si="10"/>
        <v>#DIV/0!</v>
      </c>
      <c r="BE51" s="180">
        <v>13.64</v>
      </c>
      <c r="BF51" s="111" t="s">
        <v>432</v>
      </c>
      <c r="BG51" s="80" t="s">
        <v>433</v>
      </c>
      <c r="BH51" s="45"/>
      <c r="BI51" s="80" t="s">
        <v>434</v>
      </c>
      <c r="BJ51" s="101">
        <v>7264</v>
      </c>
      <c r="BK51" s="108">
        <v>550</v>
      </c>
      <c r="BL51" s="102">
        <v>398</v>
      </c>
    </row>
    <row r="52" spans="1:64" ht="187.5" x14ac:dyDescent="0.2">
      <c r="A52" s="3">
        <v>9</v>
      </c>
      <c r="B52" s="7" t="s">
        <v>356</v>
      </c>
      <c r="C52" s="4" t="s">
        <v>49</v>
      </c>
      <c r="D52" s="5" t="s">
        <v>357</v>
      </c>
      <c r="E52" s="13" t="s">
        <v>358</v>
      </c>
      <c r="F52" s="4">
        <v>1983</v>
      </c>
      <c r="G52" s="4">
        <v>6</v>
      </c>
      <c r="H52" s="5" t="s">
        <v>33</v>
      </c>
      <c r="I52" s="5">
        <v>0</v>
      </c>
      <c r="J52" s="5" t="s">
        <v>195</v>
      </c>
      <c r="K52" s="5">
        <v>5</v>
      </c>
      <c r="L52" s="4" t="s">
        <v>34</v>
      </c>
      <c r="M52" s="4">
        <v>5</v>
      </c>
      <c r="N52" s="4">
        <v>74</v>
      </c>
      <c r="O52" s="4">
        <v>6</v>
      </c>
      <c r="P52" s="4" t="s">
        <v>24</v>
      </c>
      <c r="Q52" s="4">
        <v>10</v>
      </c>
      <c r="R52" s="4" t="s">
        <v>31</v>
      </c>
      <c r="S52" s="4">
        <v>3</v>
      </c>
      <c r="T52" s="4"/>
      <c r="U52" s="4">
        <v>0</v>
      </c>
      <c r="V52" s="4">
        <v>58</v>
      </c>
      <c r="W52" s="4">
        <v>3</v>
      </c>
      <c r="X52" s="4" t="s">
        <v>203</v>
      </c>
      <c r="Y52" s="4">
        <v>10</v>
      </c>
      <c r="Z52" s="4" t="s">
        <v>198</v>
      </c>
      <c r="AA52" s="4">
        <v>3</v>
      </c>
      <c r="AB52" s="4">
        <v>2</v>
      </c>
      <c r="AC52" s="4">
        <v>0</v>
      </c>
      <c r="AD52" s="4">
        <v>0</v>
      </c>
      <c r="AE52" s="4">
        <v>0</v>
      </c>
      <c r="AF52" s="4" t="s">
        <v>33</v>
      </c>
      <c r="AG52" s="4">
        <v>0</v>
      </c>
      <c r="AH52" s="4">
        <v>98</v>
      </c>
      <c r="AI52" s="4">
        <v>3</v>
      </c>
      <c r="AJ52" s="13" t="s">
        <v>30</v>
      </c>
      <c r="AK52" s="5">
        <v>10</v>
      </c>
      <c r="AL52" s="13" t="s">
        <v>27</v>
      </c>
      <c r="AM52" s="4">
        <v>10</v>
      </c>
      <c r="AN52" s="4" t="s">
        <v>195</v>
      </c>
      <c r="AO52" s="4">
        <v>10</v>
      </c>
      <c r="AP52" s="4" t="s">
        <v>195</v>
      </c>
      <c r="AQ52" s="4">
        <v>10</v>
      </c>
      <c r="AR52" s="31">
        <f t="shared" si="12"/>
        <v>94</v>
      </c>
      <c r="AS52" s="134">
        <f t="shared" si="13"/>
        <v>4046698.4000000004</v>
      </c>
      <c r="AT52" s="135">
        <v>3965764.43</v>
      </c>
      <c r="AU52" s="135">
        <v>80933.97</v>
      </c>
      <c r="AV52" s="161">
        <f t="shared" si="2"/>
        <v>0</v>
      </c>
      <c r="AW52" s="135">
        <v>0</v>
      </c>
      <c r="AX52" s="137">
        <v>0</v>
      </c>
      <c r="AY52" s="161">
        <f t="shared" si="14"/>
        <v>4046698.4000000004</v>
      </c>
      <c r="AZ52" s="135">
        <f t="shared" si="15"/>
        <v>3965764.43</v>
      </c>
      <c r="BA52" s="135">
        <f t="shared" si="16"/>
        <v>80933.97</v>
      </c>
      <c r="BB52" s="6">
        <v>45632.625</v>
      </c>
      <c r="BC52" s="10">
        <f t="shared" si="11"/>
        <v>2.0000000494230061</v>
      </c>
      <c r="BD52" s="10" t="e">
        <f t="shared" si="10"/>
        <v>#DIV/0!</v>
      </c>
      <c r="BE52" s="179">
        <v>2.9</v>
      </c>
      <c r="BF52" s="5" t="s">
        <v>359</v>
      </c>
      <c r="BG52" s="5" t="s">
        <v>360</v>
      </c>
      <c r="BH52" s="27" t="s">
        <v>20</v>
      </c>
      <c r="BI52" s="5" t="s">
        <v>361</v>
      </c>
      <c r="BJ52" s="87">
        <v>2870</v>
      </c>
      <c r="BK52" s="3">
        <v>110</v>
      </c>
      <c r="BL52" s="3">
        <v>95</v>
      </c>
    </row>
    <row r="53" spans="1:64" ht="150" x14ac:dyDescent="0.2">
      <c r="A53" s="45">
        <f>1+A52</f>
        <v>10</v>
      </c>
      <c r="B53" s="9" t="s">
        <v>82</v>
      </c>
      <c r="C53" s="4" t="s">
        <v>47</v>
      </c>
      <c r="D53" s="11" t="s">
        <v>182</v>
      </c>
      <c r="E53" s="4" t="s">
        <v>106</v>
      </c>
      <c r="F53" s="4">
        <v>2014</v>
      </c>
      <c r="G53" s="4">
        <v>1</v>
      </c>
      <c r="H53" s="4" t="s">
        <v>33</v>
      </c>
      <c r="I53" s="4">
        <v>0</v>
      </c>
      <c r="J53" s="4" t="s">
        <v>195</v>
      </c>
      <c r="K53" s="4">
        <v>5</v>
      </c>
      <c r="L53" s="4" t="s">
        <v>34</v>
      </c>
      <c r="M53" s="4">
        <v>5</v>
      </c>
      <c r="N53" s="4">
        <v>72.95</v>
      </c>
      <c r="O53" s="4">
        <v>6</v>
      </c>
      <c r="P53" s="4" t="s">
        <v>61</v>
      </c>
      <c r="Q53" s="4">
        <v>10</v>
      </c>
      <c r="R53" s="4" t="s">
        <v>31</v>
      </c>
      <c r="S53" s="4">
        <v>3</v>
      </c>
      <c r="T53" s="4"/>
      <c r="U53" s="4">
        <v>0</v>
      </c>
      <c r="V53" s="4">
        <v>132</v>
      </c>
      <c r="W53" s="4">
        <v>4</v>
      </c>
      <c r="X53" s="4" t="s">
        <v>148</v>
      </c>
      <c r="Y53" s="4">
        <v>10</v>
      </c>
      <c r="Z53" s="4" t="s">
        <v>198</v>
      </c>
      <c r="AA53" s="4">
        <v>3</v>
      </c>
      <c r="AB53" s="15">
        <v>3.5</v>
      </c>
      <c r="AC53" s="4">
        <v>3</v>
      </c>
      <c r="AD53" s="15"/>
      <c r="AE53" s="4">
        <v>0</v>
      </c>
      <c r="AF53" s="13" t="s">
        <v>33</v>
      </c>
      <c r="AG53" s="4">
        <v>0</v>
      </c>
      <c r="AH53" s="4">
        <v>95.71</v>
      </c>
      <c r="AI53" s="4">
        <v>3</v>
      </c>
      <c r="AJ53" s="13" t="s">
        <v>30</v>
      </c>
      <c r="AK53" s="4">
        <v>10</v>
      </c>
      <c r="AL53" s="13" t="s">
        <v>27</v>
      </c>
      <c r="AM53" s="4">
        <v>10</v>
      </c>
      <c r="AN53" s="4" t="s">
        <v>130</v>
      </c>
      <c r="AO53" s="4">
        <v>10</v>
      </c>
      <c r="AP53" s="4" t="s">
        <v>195</v>
      </c>
      <c r="AQ53" s="4">
        <v>10</v>
      </c>
      <c r="AR53" s="31">
        <f t="shared" si="12"/>
        <v>93</v>
      </c>
      <c r="AS53" s="134">
        <f t="shared" si="13"/>
        <v>10623114.67</v>
      </c>
      <c r="AT53" s="135">
        <v>10251305.66</v>
      </c>
      <c r="AU53" s="135">
        <v>371809.01</v>
      </c>
      <c r="AV53" s="161">
        <v>0</v>
      </c>
      <c r="AW53" s="135">
        <v>0</v>
      </c>
      <c r="AX53" s="135">
        <v>0</v>
      </c>
      <c r="AY53" s="161">
        <f t="shared" si="14"/>
        <v>10623114.67</v>
      </c>
      <c r="AZ53" s="135">
        <f t="shared" si="15"/>
        <v>10251305.66</v>
      </c>
      <c r="BA53" s="135">
        <f t="shared" si="16"/>
        <v>371809.01</v>
      </c>
      <c r="BB53" s="6">
        <v>45628.430555555555</v>
      </c>
      <c r="BC53" s="15">
        <f t="shared" si="11"/>
        <v>3.4999999675236491</v>
      </c>
      <c r="BD53" s="15" t="e">
        <f t="shared" si="10"/>
        <v>#DIV/0!</v>
      </c>
      <c r="BE53" s="170">
        <v>7.26</v>
      </c>
      <c r="BF53" s="4" t="s">
        <v>130</v>
      </c>
      <c r="BG53" s="11" t="s">
        <v>131</v>
      </c>
      <c r="BH53" s="3"/>
      <c r="BI53" s="5" t="s">
        <v>132</v>
      </c>
      <c r="BJ53" s="34">
        <v>7050</v>
      </c>
      <c r="BK53" s="35">
        <v>252</v>
      </c>
      <c r="BL53" s="37">
        <v>204</v>
      </c>
    </row>
    <row r="54" spans="1:64" ht="150" x14ac:dyDescent="0.2">
      <c r="A54" s="3">
        <v>6</v>
      </c>
      <c r="B54" s="7" t="s">
        <v>298</v>
      </c>
      <c r="C54" s="4" t="s">
        <v>45</v>
      </c>
      <c r="D54" s="4" t="s">
        <v>299</v>
      </c>
      <c r="E54" s="14" t="s">
        <v>300</v>
      </c>
      <c r="F54" s="4" t="s">
        <v>301</v>
      </c>
      <c r="G54" s="3">
        <v>6</v>
      </c>
      <c r="H54" s="4" t="s">
        <v>33</v>
      </c>
      <c r="I54" s="4">
        <v>0</v>
      </c>
      <c r="J54" s="4" t="s">
        <v>292</v>
      </c>
      <c r="K54" s="4">
        <v>0</v>
      </c>
      <c r="L54" s="4" t="s">
        <v>34</v>
      </c>
      <c r="M54" s="4">
        <v>5</v>
      </c>
      <c r="N54" s="13" t="s">
        <v>302</v>
      </c>
      <c r="O54" s="4">
        <v>6</v>
      </c>
      <c r="P54" s="4" t="s">
        <v>303</v>
      </c>
      <c r="Q54" s="4">
        <v>10</v>
      </c>
      <c r="R54" s="4" t="s">
        <v>31</v>
      </c>
      <c r="S54" s="4">
        <v>3</v>
      </c>
      <c r="T54" s="4"/>
      <c r="U54" s="4">
        <v>0</v>
      </c>
      <c r="V54" s="4">
        <v>120</v>
      </c>
      <c r="W54" s="4">
        <v>4</v>
      </c>
      <c r="X54" s="4" t="s">
        <v>253</v>
      </c>
      <c r="Y54" s="4">
        <v>10</v>
      </c>
      <c r="Z54" s="4" t="s">
        <v>198</v>
      </c>
      <c r="AA54" s="4">
        <v>3</v>
      </c>
      <c r="AB54" s="13">
        <v>3.5</v>
      </c>
      <c r="AC54" s="13">
        <v>3</v>
      </c>
      <c r="AD54" s="13">
        <v>0</v>
      </c>
      <c r="AE54" s="13">
        <v>0</v>
      </c>
      <c r="AF54" s="13" t="s">
        <v>33</v>
      </c>
      <c r="AG54" s="13">
        <v>0</v>
      </c>
      <c r="AH54" s="15" t="s">
        <v>304</v>
      </c>
      <c r="AI54" s="4">
        <v>3</v>
      </c>
      <c r="AJ54" s="13" t="s">
        <v>30</v>
      </c>
      <c r="AK54" s="5">
        <v>10</v>
      </c>
      <c r="AL54" s="13" t="s">
        <v>36</v>
      </c>
      <c r="AM54" s="4">
        <v>10</v>
      </c>
      <c r="AN54" s="4" t="s">
        <v>195</v>
      </c>
      <c r="AO54" s="4">
        <v>10</v>
      </c>
      <c r="AP54" s="4" t="s">
        <v>195</v>
      </c>
      <c r="AQ54" s="4">
        <v>10</v>
      </c>
      <c r="AR54" s="31">
        <f t="shared" si="12"/>
        <v>93</v>
      </c>
      <c r="AS54" s="134">
        <f t="shared" si="13"/>
        <v>8267523.1099999994</v>
      </c>
      <c r="AT54" s="137">
        <v>7978159.7999999998</v>
      </c>
      <c r="AU54" s="137">
        <v>289363.31</v>
      </c>
      <c r="AV54" s="161">
        <f t="shared" ref="AV54:AV59" si="17">AW54+AX54</f>
        <v>0</v>
      </c>
      <c r="AW54" s="137">
        <v>0</v>
      </c>
      <c r="AX54" s="137">
        <v>0</v>
      </c>
      <c r="AY54" s="161">
        <f t="shared" si="14"/>
        <v>8267523.1099999994</v>
      </c>
      <c r="AZ54" s="135">
        <f t="shared" si="15"/>
        <v>7978159.7999999998</v>
      </c>
      <c r="BA54" s="135">
        <f t="shared" si="16"/>
        <v>289363.31</v>
      </c>
      <c r="BB54" s="6">
        <v>45631.375</v>
      </c>
      <c r="BC54" s="10">
        <f t="shared" si="11"/>
        <v>3.5000000139098493</v>
      </c>
      <c r="BD54" s="10">
        <v>0</v>
      </c>
      <c r="BE54" s="173">
        <v>7.03</v>
      </c>
      <c r="BF54" s="86" t="s">
        <v>305</v>
      </c>
      <c r="BG54" s="5" t="s">
        <v>306</v>
      </c>
      <c r="BH54" s="5" t="s">
        <v>248</v>
      </c>
      <c r="BI54" s="5" t="s">
        <v>307</v>
      </c>
      <c r="BJ54" s="87">
        <v>6817</v>
      </c>
      <c r="BK54" s="94">
        <f>100+143</f>
        <v>243</v>
      </c>
      <c r="BL54" s="94">
        <v>207</v>
      </c>
    </row>
    <row r="55" spans="1:64" ht="187.5" x14ac:dyDescent="0.2">
      <c r="A55" s="3">
        <v>10</v>
      </c>
      <c r="B55" s="7" t="s">
        <v>362</v>
      </c>
      <c r="C55" s="4" t="s">
        <v>49</v>
      </c>
      <c r="D55" s="5" t="s">
        <v>363</v>
      </c>
      <c r="E55" s="4" t="s">
        <v>364</v>
      </c>
      <c r="F55" s="4">
        <v>1985</v>
      </c>
      <c r="G55" s="4">
        <v>6</v>
      </c>
      <c r="H55" s="4" t="s">
        <v>33</v>
      </c>
      <c r="I55" s="4">
        <v>0</v>
      </c>
      <c r="J55" s="4" t="s">
        <v>195</v>
      </c>
      <c r="K55" s="4">
        <v>5</v>
      </c>
      <c r="L55" s="4" t="s">
        <v>34</v>
      </c>
      <c r="M55" s="4">
        <v>5</v>
      </c>
      <c r="N55" s="4">
        <v>68</v>
      </c>
      <c r="O55" s="4">
        <v>5</v>
      </c>
      <c r="P55" s="4" t="s">
        <v>61</v>
      </c>
      <c r="Q55" s="4">
        <v>10</v>
      </c>
      <c r="R55" s="4" t="s">
        <v>31</v>
      </c>
      <c r="S55" s="4">
        <v>3</v>
      </c>
      <c r="T55" s="4"/>
      <c r="U55" s="4">
        <v>0</v>
      </c>
      <c r="V55" s="4">
        <v>142</v>
      </c>
      <c r="W55" s="4">
        <v>4</v>
      </c>
      <c r="X55" s="4" t="s">
        <v>203</v>
      </c>
      <c r="Y55" s="4">
        <v>10</v>
      </c>
      <c r="Z55" s="4" t="s">
        <v>198</v>
      </c>
      <c r="AA55" s="4">
        <v>3</v>
      </c>
      <c r="AB55" s="4">
        <v>2</v>
      </c>
      <c r="AC55" s="4">
        <v>0</v>
      </c>
      <c r="AD55" s="4">
        <v>0</v>
      </c>
      <c r="AE55" s="4">
        <v>0</v>
      </c>
      <c r="AF55" s="13" t="s">
        <v>33</v>
      </c>
      <c r="AG55" s="4">
        <v>0</v>
      </c>
      <c r="AH55" s="4">
        <v>90.2</v>
      </c>
      <c r="AI55" s="4">
        <v>2</v>
      </c>
      <c r="AJ55" s="13" t="s">
        <v>30</v>
      </c>
      <c r="AK55" s="4">
        <v>10</v>
      </c>
      <c r="AL55" s="13" t="s">
        <v>27</v>
      </c>
      <c r="AM55" s="4">
        <v>10</v>
      </c>
      <c r="AN55" s="4" t="s">
        <v>195</v>
      </c>
      <c r="AO55" s="4">
        <v>10</v>
      </c>
      <c r="AP55" s="4" t="s">
        <v>195</v>
      </c>
      <c r="AQ55" s="4">
        <v>10</v>
      </c>
      <c r="AR55" s="31">
        <f t="shared" si="12"/>
        <v>93</v>
      </c>
      <c r="AS55" s="134">
        <f t="shared" si="13"/>
        <v>5748087.1200000001</v>
      </c>
      <c r="AT55" s="135">
        <v>5633125.3799999999</v>
      </c>
      <c r="AU55" s="135">
        <v>114961.74</v>
      </c>
      <c r="AV55" s="161">
        <f t="shared" si="17"/>
        <v>0</v>
      </c>
      <c r="AW55" s="135">
        <v>0</v>
      </c>
      <c r="AX55" s="135">
        <v>0</v>
      </c>
      <c r="AY55" s="161">
        <f t="shared" si="14"/>
        <v>5748087.1200000001</v>
      </c>
      <c r="AZ55" s="135">
        <f t="shared" si="15"/>
        <v>5633125.3799999999</v>
      </c>
      <c r="BA55" s="135">
        <f t="shared" si="16"/>
        <v>114961.74</v>
      </c>
      <c r="BB55" s="88">
        <v>45632.59375</v>
      </c>
      <c r="BC55" s="15">
        <f t="shared" si="11"/>
        <v>1.9999999582469796</v>
      </c>
      <c r="BD55" s="15" t="e">
        <f t="shared" ref="BD55:BD62" si="18">AX55/AV55*100</f>
        <v>#DIV/0!</v>
      </c>
      <c r="BE55" s="178">
        <v>4.9000000000000004</v>
      </c>
      <c r="BF55" s="86" t="s">
        <v>365</v>
      </c>
      <c r="BG55" s="11" t="s">
        <v>366</v>
      </c>
      <c r="BH55" s="27" t="s">
        <v>20</v>
      </c>
      <c r="BI55" s="11" t="s">
        <v>367</v>
      </c>
      <c r="BJ55" s="87">
        <v>3814</v>
      </c>
      <c r="BK55" s="11">
        <v>182</v>
      </c>
      <c r="BL55" s="3">
        <v>170</v>
      </c>
    </row>
    <row r="56" spans="1:64" ht="150" x14ac:dyDescent="0.2">
      <c r="A56" s="45">
        <f>1+A55</f>
        <v>11</v>
      </c>
      <c r="B56" s="9" t="s">
        <v>94</v>
      </c>
      <c r="C56" s="4" t="s">
        <v>47</v>
      </c>
      <c r="D56" s="11" t="s">
        <v>183</v>
      </c>
      <c r="E56" s="13" t="s">
        <v>122</v>
      </c>
      <c r="F56" s="4">
        <v>1996</v>
      </c>
      <c r="G56" s="4">
        <v>5</v>
      </c>
      <c r="H56" s="4" t="s">
        <v>33</v>
      </c>
      <c r="I56" s="4">
        <v>0</v>
      </c>
      <c r="J56" s="4" t="s">
        <v>195</v>
      </c>
      <c r="K56" s="4">
        <v>5</v>
      </c>
      <c r="L56" s="5" t="s">
        <v>32</v>
      </c>
      <c r="M56" s="4">
        <v>5</v>
      </c>
      <c r="N56" s="16">
        <v>68.7</v>
      </c>
      <c r="O56" s="4">
        <v>5</v>
      </c>
      <c r="P56" s="4" t="s">
        <v>24</v>
      </c>
      <c r="Q56" s="4">
        <v>10</v>
      </c>
      <c r="R56" s="4" t="s">
        <v>31</v>
      </c>
      <c r="S56" s="4">
        <v>0</v>
      </c>
      <c r="T56" s="4" t="s">
        <v>21</v>
      </c>
      <c r="U56" s="4">
        <v>3</v>
      </c>
      <c r="V56" s="4">
        <v>185</v>
      </c>
      <c r="W56" s="4">
        <v>5</v>
      </c>
      <c r="X56" s="4" t="s">
        <v>149</v>
      </c>
      <c r="Y56" s="4">
        <v>5</v>
      </c>
      <c r="Z56" s="4" t="s">
        <v>199</v>
      </c>
      <c r="AA56" s="4">
        <v>5</v>
      </c>
      <c r="AB56" s="15"/>
      <c r="AC56" s="13">
        <v>0</v>
      </c>
      <c r="AD56" s="15">
        <v>20</v>
      </c>
      <c r="AE56" s="13">
        <v>0</v>
      </c>
      <c r="AF56" s="13" t="s">
        <v>33</v>
      </c>
      <c r="AG56" s="13">
        <v>0</v>
      </c>
      <c r="AH56" s="16">
        <v>98</v>
      </c>
      <c r="AI56" s="4">
        <v>3</v>
      </c>
      <c r="AJ56" s="13" t="s">
        <v>30</v>
      </c>
      <c r="AK56" s="13">
        <v>10</v>
      </c>
      <c r="AL56" s="13" t="s">
        <v>27</v>
      </c>
      <c r="AM56" s="4">
        <v>10</v>
      </c>
      <c r="AN56" s="4" t="s">
        <v>142</v>
      </c>
      <c r="AO56" s="4">
        <v>10</v>
      </c>
      <c r="AP56" s="4" t="s">
        <v>195</v>
      </c>
      <c r="AQ56" s="4">
        <v>10</v>
      </c>
      <c r="AR56" s="31">
        <f t="shared" si="12"/>
        <v>91</v>
      </c>
      <c r="AS56" s="134">
        <f t="shared" si="13"/>
        <v>0</v>
      </c>
      <c r="AT56" s="135">
        <v>0</v>
      </c>
      <c r="AU56" s="138">
        <v>0</v>
      </c>
      <c r="AV56" s="161">
        <f t="shared" si="17"/>
        <v>6165508.2599999998</v>
      </c>
      <c r="AW56" s="142">
        <v>4932406.6100000003</v>
      </c>
      <c r="AX56" s="135">
        <v>1233101.6499999999</v>
      </c>
      <c r="AY56" s="161">
        <f t="shared" si="14"/>
        <v>6165508.2599999998</v>
      </c>
      <c r="AZ56" s="135">
        <f t="shared" si="15"/>
        <v>4932406.6100000003</v>
      </c>
      <c r="BA56" s="135">
        <f t="shared" si="16"/>
        <v>1233101.6499999999</v>
      </c>
      <c r="BB56" s="6">
        <v>45631.729861111111</v>
      </c>
      <c r="BC56" s="10" t="e">
        <f t="shared" si="11"/>
        <v>#DIV/0!</v>
      </c>
      <c r="BD56" s="10">
        <f t="shared" si="18"/>
        <v>19.999999967561475</v>
      </c>
      <c r="BE56" s="174">
        <v>11.89</v>
      </c>
      <c r="BF56" s="121" t="s">
        <v>142</v>
      </c>
      <c r="BG56" s="21"/>
      <c r="BH56" s="5" t="s">
        <v>179</v>
      </c>
      <c r="BI56" s="29" t="s">
        <v>176</v>
      </c>
      <c r="BJ56" s="39">
        <v>7815</v>
      </c>
      <c r="BK56" s="40">
        <v>391</v>
      </c>
      <c r="BL56" s="40">
        <v>324</v>
      </c>
    </row>
    <row r="57" spans="1:64" ht="150" x14ac:dyDescent="0.2">
      <c r="A57" s="45">
        <f>1+A56</f>
        <v>12</v>
      </c>
      <c r="B57" s="9" t="s">
        <v>67</v>
      </c>
      <c r="C57" s="4" t="s">
        <v>47</v>
      </c>
      <c r="D57" s="11" t="s">
        <v>191</v>
      </c>
      <c r="E57" s="14" t="s">
        <v>109</v>
      </c>
      <c r="F57" s="5">
        <v>1995</v>
      </c>
      <c r="G57" s="5">
        <v>5</v>
      </c>
      <c r="H57" s="4" t="s">
        <v>33</v>
      </c>
      <c r="I57" s="5">
        <v>0</v>
      </c>
      <c r="J57" s="4" t="s">
        <v>195</v>
      </c>
      <c r="K57" s="4">
        <v>5</v>
      </c>
      <c r="L57" s="5" t="s">
        <v>32</v>
      </c>
      <c r="M57" s="4">
        <v>5</v>
      </c>
      <c r="N57" s="24">
        <v>80.2</v>
      </c>
      <c r="O57" s="5">
        <v>7</v>
      </c>
      <c r="P57" s="4" t="s">
        <v>25</v>
      </c>
      <c r="Q57" s="5">
        <v>10</v>
      </c>
      <c r="R57" s="4" t="s">
        <v>31</v>
      </c>
      <c r="S57" s="4">
        <v>0</v>
      </c>
      <c r="T57" s="4" t="s">
        <v>21</v>
      </c>
      <c r="U57" s="4">
        <v>3</v>
      </c>
      <c r="V57" s="5">
        <v>146</v>
      </c>
      <c r="W57" s="5">
        <v>4</v>
      </c>
      <c r="X57" s="4" t="s">
        <v>149</v>
      </c>
      <c r="Y57" s="4">
        <v>5</v>
      </c>
      <c r="Z57" s="4" t="s">
        <v>198</v>
      </c>
      <c r="AA57" s="4">
        <v>3</v>
      </c>
      <c r="AB57" s="15">
        <v>2</v>
      </c>
      <c r="AC57" s="13">
        <v>0</v>
      </c>
      <c r="AD57" s="15"/>
      <c r="AE57" s="13">
        <v>0</v>
      </c>
      <c r="AF57" s="13" t="s">
        <v>33</v>
      </c>
      <c r="AG57" s="13">
        <v>0</v>
      </c>
      <c r="AH57" s="24">
        <v>96</v>
      </c>
      <c r="AI57" s="5">
        <v>3</v>
      </c>
      <c r="AJ57" s="13" t="s">
        <v>30</v>
      </c>
      <c r="AK57" s="5">
        <v>10</v>
      </c>
      <c r="AL57" s="13" t="s">
        <v>27</v>
      </c>
      <c r="AM57" s="4">
        <v>10</v>
      </c>
      <c r="AN57" s="4" t="s">
        <v>141</v>
      </c>
      <c r="AO57" s="4">
        <v>10</v>
      </c>
      <c r="AP57" s="4" t="s">
        <v>195</v>
      </c>
      <c r="AQ57" s="4">
        <v>10</v>
      </c>
      <c r="AR57" s="31">
        <f t="shared" si="12"/>
        <v>90</v>
      </c>
      <c r="AS57" s="134">
        <f t="shared" si="13"/>
        <v>6058821.6499999994</v>
      </c>
      <c r="AT57" s="137">
        <v>5937645.2199999997</v>
      </c>
      <c r="AU57" s="137">
        <v>121176.43</v>
      </c>
      <c r="AV57" s="161">
        <f t="shared" si="17"/>
        <v>0</v>
      </c>
      <c r="AW57" s="135">
        <v>0</v>
      </c>
      <c r="AX57" s="135">
        <v>0</v>
      </c>
      <c r="AY57" s="161">
        <f t="shared" si="14"/>
        <v>6058821.6499999994</v>
      </c>
      <c r="AZ57" s="135">
        <f t="shared" si="15"/>
        <v>5937645.2199999997</v>
      </c>
      <c r="BA57" s="135">
        <f t="shared" si="16"/>
        <v>121176.43</v>
      </c>
      <c r="BB57" s="6">
        <v>45629.627083333333</v>
      </c>
      <c r="BC57" s="10">
        <f t="shared" si="11"/>
        <v>1.9999999504854216</v>
      </c>
      <c r="BD57" s="10" t="e">
        <f t="shared" si="18"/>
        <v>#DIV/0!</v>
      </c>
      <c r="BE57" s="173">
        <v>10.210000000000001</v>
      </c>
      <c r="BF57" s="121" t="s">
        <v>141</v>
      </c>
      <c r="BG57" s="26"/>
      <c r="BH57" s="5" t="s">
        <v>179</v>
      </c>
      <c r="BI57" s="5" t="s">
        <v>177</v>
      </c>
      <c r="BJ57" s="34">
        <v>4572</v>
      </c>
      <c r="BK57" s="37">
        <v>273</v>
      </c>
      <c r="BL57" s="37">
        <v>226</v>
      </c>
    </row>
    <row r="58" spans="1:64" ht="187.5" x14ac:dyDescent="0.2">
      <c r="A58" s="3">
        <v>11</v>
      </c>
      <c r="B58" s="7" t="s">
        <v>368</v>
      </c>
      <c r="C58" s="4" t="s">
        <v>49</v>
      </c>
      <c r="D58" s="5" t="s">
        <v>357</v>
      </c>
      <c r="E58" s="4" t="s">
        <v>358</v>
      </c>
      <c r="F58" s="4">
        <v>1995</v>
      </c>
      <c r="G58" s="4">
        <v>5</v>
      </c>
      <c r="H58" s="4" t="s">
        <v>33</v>
      </c>
      <c r="I58" s="4">
        <v>0</v>
      </c>
      <c r="J58" s="4" t="s">
        <v>33</v>
      </c>
      <c r="K58" s="4">
        <v>0</v>
      </c>
      <c r="L58" s="4" t="s">
        <v>34</v>
      </c>
      <c r="M58" s="4">
        <v>5</v>
      </c>
      <c r="N58" s="4">
        <v>78.3</v>
      </c>
      <c r="O58" s="4">
        <v>6</v>
      </c>
      <c r="P58" s="4" t="s">
        <v>61</v>
      </c>
      <c r="Q58" s="4">
        <v>10</v>
      </c>
      <c r="R58" s="4" t="s">
        <v>31</v>
      </c>
      <c r="S58" s="4">
        <v>3</v>
      </c>
      <c r="T58" s="4"/>
      <c r="U58" s="4">
        <v>0</v>
      </c>
      <c r="V58" s="4">
        <v>162</v>
      </c>
      <c r="W58" s="4">
        <v>5</v>
      </c>
      <c r="X58" s="4" t="s">
        <v>203</v>
      </c>
      <c r="Y58" s="4">
        <v>10</v>
      </c>
      <c r="Z58" s="4" t="s">
        <v>198</v>
      </c>
      <c r="AA58" s="4">
        <v>3</v>
      </c>
      <c r="AB58" s="4">
        <v>2</v>
      </c>
      <c r="AC58" s="4">
        <v>0</v>
      </c>
      <c r="AD58" s="4">
        <v>0</v>
      </c>
      <c r="AE58" s="4">
        <v>0</v>
      </c>
      <c r="AF58" s="13" t="s">
        <v>33</v>
      </c>
      <c r="AG58" s="4">
        <v>0</v>
      </c>
      <c r="AH58" s="4">
        <v>98</v>
      </c>
      <c r="AI58" s="4">
        <v>3</v>
      </c>
      <c r="AJ58" s="13" t="s">
        <v>30</v>
      </c>
      <c r="AK58" s="4">
        <v>10</v>
      </c>
      <c r="AL58" s="13" t="s">
        <v>27</v>
      </c>
      <c r="AM58" s="4">
        <v>10</v>
      </c>
      <c r="AN58" s="4" t="s">
        <v>195</v>
      </c>
      <c r="AO58" s="4">
        <v>10</v>
      </c>
      <c r="AP58" s="4" t="s">
        <v>195</v>
      </c>
      <c r="AQ58" s="4">
        <v>10</v>
      </c>
      <c r="AR58" s="31">
        <f t="shared" si="12"/>
        <v>90</v>
      </c>
      <c r="AS58" s="134">
        <f t="shared" si="13"/>
        <v>6469219.6799999997</v>
      </c>
      <c r="AT58" s="135">
        <v>6339835.29</v>
      </c>
      <c r="AU58" s="135">
        <v>129384.39</v>
      </c>
      <c r="AV58" s="161">
        <f t="shared" si="17"/>
        <v>0</v>
      </c>
      <c r="AW58" s="135">
        <v>0</v>
      </c>
      <c r="AX58" s="135">
        <v>0</v>
      </c>
      <c r="AY58" s="161">
        <f t="shared" si="14"/>
        <v>6469219.6799999997</v>
      </c>
      <c r="AZ58" s="135">
        <f t="shared" si="15"/>
        <v>6339835.29</v>
      </c>
      <c r="BA58" s="135">
        <f t="shared" si="16"/>
        <v>129384.39</v>
      </c>
      <c r="BB58" s="88">
        <v>45632.625</v>
      </c>
      <c r="BC58" s="15">
        <f t="shared" si="11"/>
        <v>1.9999999443518668</v>
      </c>
      <c r="BD58" s="15" t="e">
        <f t="shared" si="18"/>
        <v>#DIV/0!</v>
      </c>
      <c r="BE58" s="178">
        <v>9</v>
      </c>
      <c r="BF58" s="86" t="s">
        <v>359</v>
      </c>
      <c r="BG58" s="11" t="s">
        <v>369</v>
      </c>
      <c r="BH58" s="27" t="s">
        <v>20</v>
      </c>
      <c r="BI58" s="58" t="s">
        <v>370</v>
      </c>
      <c r="BJ58" s="87">
        <v>3500</v>
      </c>
      <c r="BK58" s="11">
        <v>404</v>
      </c>
      <c r="BL58" s="3">
        <v>337</v>
      </c>
    </row>
    <row r="59" spans="1:64" ht="187.5" x14ac:dyDescent="0.2">
      <c r="A59" s="3">
        <v>12</v>
      </c>
      <c r="B59" s="8" t="s">
        <v>371</v>
      </c>
      <c r="C59" s="4" t="s">
        <v>49</v>
      </c>
      <c r="D59" s="5" t="s">
        <v>357</v>
      </c>
      <c r="E59" s="13" t="s">
        <v>358</v>
      </c>
      <c r="F59" s="4">
        <v>1972</v>
      </c>
      <c r="G59" s="4">
        <v>6</v>
      </c>
      <c r="H59" s="4" t="s">
        <v>33</v>
      </c>
      <c r="I59" s="4">
        <v>0</v>
      </c>
      <c r="J59" s="4" t="s">
        <v>33</v>
      </c>
      <c r="K59" s="4">
        <v>0</v>
      </c>
      <c r="L59" s="4" t="s">
        <v>34</v>
      </c>
      <c r="M59" s="4">
        <v>5</v>
      </c>
      <c r="N59" s="16">
        <v>84</v>
      </c>
      <c r="O59" s="4">
        <v>7</v>
      </c>
      <c r="P59" s="4" t="s">
        <v>24</v>
      </c>
      <c r="Q59" s="4">
        <v>10</v>
      </c>
      <c r="R59" s="4" t="s">
        <v>31</v>
      </c>
      <c r="S59" s="4">
        <v>3</v>
      </c>
      <c r="T59" s="4"/>
      <c r="U59" s="4">
        <v>0</v>
      </c>
      <c r="V59" s="4">
        <v>68</v>
      </c>
      <c r="W59" s="4">
        <v>3</v>
      </c>
      <c r="X59" s="4" t="s">
        <v>203</v>
      </c>
      <c r="Y59" s="4">
        <v>10</v>
      </c>
      <c r="Z59" s="4" t="s">
        <v>198</v>
      </c>
      <c r="AA59" s="4">
        <v>3</v>
      </c>
      <c r="AB59" s="16">
        <v>2</v>
      </c>
      <c r="AC59" s="13">
        <v>0</v>
      </c>
      <c r="AD59" s="16">
        <v>0</v>
      </c>
      <c r="AE59" s="13">
        <v>0</v>
      </c>
      <c r="AF59" s="13" t="s">
        <v>33</v>
      </c>
      <c r="AG59" s="13">
        <v>0</v>
      </c>
      <c r="AH59" s="16">
        <v>98</v>
      </c>
      <c r="AI59" s="4">
        <v>3</v>
      </c>
      <c r="AJ59" s="13" t="s">
        <v>30</v>
      </c>
      <c r="AK59" s="13">
        <v>10</v>
      </c>
      <c r="AL59" s="13" t="s">
        <v>27</v>
      </c>
      <c r="AM59" s="4">
        <v>10</v>
      </c>
      <c r="AN59" s="4" t="s">
        <v>195</v>
      </c>
      <c r="AO59" s="4">
        <v>10</v>
      </c>
      <c r="AP59" s="4" t="s">
        <v>195</v>
      </c>
      <c r="AQ59" s="4">
        <v>10</v>
      </c>
      <c r="AR59" s="31">
        <f t="shared" si="12"/>
        <v>90</v>
      </c>
      <c r="AS59" s="134">
        <f t="shared" si="13"/>
        <v>4282585.04</v>
      </c>
      <c r="AT59" s="135">
        <v>4196933.34</v>
      </c>
      <c r="AU59" s="135">
        <v>85651.7</v>
      </c>
      <c r="AV59" s="161">
        <f t="shared" si="17"/>
        <v>0</v>
      </c>
      <c r="AW59" s="135">
        <v>0</v>
      </c>
      <c r="AX59" s="135">
        <v>0</v>
      </c>
      <c r="AY59" s="161">
        <f t="shared" si="14"/>
        <v>4282585.04</v>
      </c>
      <c r="AZ59" s="135">
        <f t="shared" si="15"/>
        <v>4196933.34</v>
      </c>
      <c r="BA59" s="135">
        <f t="shared" si="16"/>
        <v>85651.7</v>
      </c>
      <c r="BB59" s="6">
        <v>45632.625</v>
      </c>
      <c r="BC59" s="10">
        <f t="shared" si="11"/>
        <v>1.9999999813196938</v>
      </c>
      <c r="BD59" s="10" t="e">
        <f t="shared" si="18"/>
        <v>#DIV/0!</v>
      </c>
      <c r="BE59" s="181">
        <v>3.4</v>
      </c>
      <c r="BF59" s="86" t="s">
        <v>359</v>
      </c>
      <c r="BG59" s="21" t="s">
        <v>372</v>
      </c>
      <c r="BH59" s="27" t="s">
        <v>20</v>
      </c>
      <c r="BI59" s="21" t="s">
        <v>373</v>
      </c>
      <c r="BJ59" s="89">
        <v>3707</v>
      </c>
      <c r="BK59" s="21">
        <v>127</v>
      </c>
      <c r="BL59" s="21">
        <v>106</v>
      </c>
    </row>
    <row r="60" spans="1:64" ht="150" x14ac:dyDescent="0.2">
      <c r="A60" s="45">
        <f>1+A59</f>
        <v>13</v>
      </c>
      <c r="B60" s="9" t="s">
        <v>85</v>
      </c>
      <c r="C60" s="4" t="s">
        <v>47</v>
      </c>
      <c r="D60" s="11" t="s">
        <v>186</v>
      </c>
      <c r="E60" s="14" t="s">
        <v>103</v>
      </c>
      <c r="F60" s="4">
        <v>2012</v>
      </c>
      <c r="G60" s="52">
        <v>1</v>
      </c>
      <c r="H60" s="4" t="s">
        <v>33</v>
      </c>
      <c r="I60" s="4">
        <v>0</v>
      </c>
      <c r="J60" s="4" t="s">
        <v>195</v>
      </c>
      <c r="K60" s="4">
        <v>5</v>
      </c>
      <c r="L60" s="4" t="s">
        <v>34</v>
      </c>
      <c r="M60" s="4">
        <v>5</v>
      </c>
      <c r="N60" s="13">
        <v>74.72</v>
      </c>
      <c r="O60" s="4">
        <v>6</v>
      </c>
      <c r="P60" s="4" t="s">
        <v>24</v>
      </c>
      <c r="Q60" s="4">
        <v>10</v>
      </c>
      <c r="R60" s="4" t="s">
        <v>31</v>
      </c>
      <c r="S60" s="4">
        <v>3</v>
      </c>
      <c r="T60" s="4"/>
      <c r="U60" s="4">
        <v>0</v>
      </c>
      <c r="V60" s="4">
        <v>156</v>
      </c>
      <c r="W60" s="4">
        <v>5</v>
      </c>
      <c r="X60" s="4" t="s">
        <v>149</v>
      </c>
      <c r="Y60" s="4">
        <v>5</v>
      </c>
      <c r="Z60" s="4" t="s">
        <v>198</v>
      </c>
      <c r="AA60" s="4">
        <v>3</v>
      </c>
      <c r="AB60" s="15">
        <v>3.5</v>
      </c>
      <c r="AC60" s="13">
        <v>3</v>
      </c>
      <c r="AD60" s="15"/>
      <c r="AE60" s="13">
        <v>0</v>
      </c>
      <c r="AF60" s="13" t="s">
        <v>33</v>
      </c>
      <c r="AG60" s="13">
        <v>0</v>
      </c>
      <c r="AH60" s="15">
        <v>106.7</v>
      </c>
      <c r="AI60" s="4">
        <v>3</v>
      </c>
      <c r="AJ60" s="13" t="s">
        <v>30</v>
      </c>
      <c r="AK60" s="5">
        <v>10</v>
      </c>
      <c r="AL60" s="13" t="s">
        <v>27</v>
      </c>
      <c r="AM60" s="4">
        <v>10</v>
      </c>
      <c r="AN60" s="4" t="s">
        <v>124</v>
      </c>
      <c r="AO60" s="4">
        <v>10</v>
      </c>
      <c r="AP60" s="4" t="s">
        <v>195</v>
      </c>
      <c r="AQ60" s="4">
        <v>10</v>
      </c>
      <c r="AR60" s="31">
        <f t="shared" si="12"/>
        <v>89</v>
      </c>
      <c r="AS60" s="134">
        <f t="shared" si="13"/>
        <v>6110935.2200000007</v>
      </c>
      <c r="AT60" s="137">
        <v>5897052.4900000002</v>
      </c>
      <c r="AU60" s="137">
        <v>213882.73</v>
      </c>
      <c r="AV60" s="161">
        <v>0</v>
      </c>
      <c r="AW60" s="137">
        <v>0</v>
      </c>
      <c r="AX60" s="137">
        <v>0</v>
      </c>
      <c r="AY60" s="161">
        <f t="shared" si="14"/>
        <v>6110935.2200000007</v>
      </c>
      <c r="AZ60" s="135">
        <f t="shared" si="15"/>
        <v>5897052.4900000002</v>
      </c>
      <c r="BA60" s="135">
        <f t="shared" si="16"/>
        <v>213882.73</v>
      </c>
      <c r="BB60" s="6">
        <v>45631.507638888892</v>
      </c>
      <c r="BC60" s="10">
        <f t="shared" si="11"/>
        <v>3.4999999558169099</v>
      </c>
      <c r="BD60" s="10" t="e">
        <f t="shared" si="18"/>
        <v>#DIV/0!</v>
      </c>
      <c r="BE60" s="182">
        <v>7.09</v>
      </c>
      <c r="BF60" s="4" t="s">
        <v>124</v>
      </c>
      <c r="BG60" s="5" t="s">
        <v>104</v>
      </c>
      <c r="BH60" s="27" t="s">
        <v>20</v>
      </c>
      <c r="BI60" s="5" t="s">
        <v>105</v>
      </c>
      <c r="BJ60" s="33">
        <v>5606</v>
      </c>
      <c r="BK60" s="32">
        <v>289</v>
      </c>
      <c r="BL60" s="32">
        <v>238</v>
      </c>
    </row>
    <row r="61" spans="1:64" ht="187.5" x14ac:dyDescent="0.2">
      <c r="A61" s="3">
        <v>13</v>
      </c>
      <c r="B61" s="7" t="s">
        <v>374</v>
      </c>
      <c r="C61" s="4" t="s">
        <v>49</v>
      </c>
      <c r="D61" s="5" t="s">
        <v>357</v>
      </c>
      <c r="E61" s="13" t="s">
        <v>358</v>
      </c>
      <c r="F61" s="5">
        <v>1967</v>
      </c>
      <c r="G61" s="5">
        <v>6</v>
      </c>
      <c r="H61" s="4" t="s">
        <v>33</v>
      </c>
      <c r="I61" s="4">
        <v>0</v>
      </c>
      <c r="J61" s="4" t="s">
        <v>33</v>
      </c>
      <c r="K61" s="4">
        <v>0</v>
      </c>
      <c r="L61" s="4" t="s">
        <v>34</v>
      </c>
      <c r="M61" s="4">
        <v>5</v>
      </c>
      <c r="N61" s="24">
        <v>73</v>
      </c>
      <c r="O61" s="5">
        <v>6</v>
      </c>
      <c r="P61" s="4" t="s">
        <v>25</v>
      </c>
      <c r="Q61" s="4">
        <v>10</v>
      </c>
      <c r="R61" s="5" t="s">
        <v>31</v>
      </c>
      <c r="S61" s="5">
        <v>3</v>
      </c>
      <c r="T61" s="4"/>
      <c r="U61" s="4">
        <v>0</v>
      </c>
      <c r="V61" s="5">
        <v>90</v>
      </c>
      <c r="W61" s="5">
        <v>3</v>
      </c>
      <c r="X61" s="4" t="s">
        <v>203</v>
      </c>
      <c r="Y61" s="4">
        <v>10</v>
      </c>
      <c r="Z61" s="4" t="s">
        <v>198</v>
      </c>
      <c r="AA61" s="4">
        <v>3</v>
      </c>
      <c r="AB61" s="24">
        <v>2</v>
      </c>
      <c r="AC61" s="5">
        <v>0</v>
      </c>
      <c r="AD61" s="24">
        <v>0</v>
      </c>
      <c r="AE61" s="5">
        <v>0</v>
      </c>
      <c r="AF61" s="13" t="s">
        <v>33</v>
      </c>
      <c r="AG61" s="13">
        <v>0</v>
      </c>
      <c r="AH61" s="16">
        <v>98</v>
      </c>
      <c r="AI61" s="4">
        <v>3</v>
      </c>
      <c r="AJ61" s="13" t="s">
        <v>30</v>
      </c>
      <c r="AK61" s="4">
        <v>10</v>
      </c>
      <c r="AL61" s="13" t="s">
        <v>27</v>
      </c>
      <c r="AM61" s="4">
        <v>10</v>
      </c>
      <c r="AN61" s="4" t="s">
        <v>195</v>
      </c>
      <c r="AO61" s="4">
        <v>10</v>
      </c>
      <c r="AP61" s="4" t="s">
        <v>195</v>
      </c>
      <c r="AQ61" s="4">
        <v>10</v>
      </c>
      <c r="AR61" s="31">
        <f t="shared" si="12"/>
        <v>89</v>
      </c>
      <c r="AS61" s="134">
        <f t="shared" si="13"/>
        <v>4367064.67</v>
      </c>
      <c r="AT61" s="135">
        <v>4279723.38</v>
      </c>
      <c r="AU61" s="135">
        <v>87341.29</v>
      </c>
      <c r="AV61" s="161">
        <f t="shared" ref="AV61:AV70" si="19">AW61+AX61</f>
        <v>0</v>
      </c>
      <c r="AW61" s="136">
        <v>0</v>
      </c>
      <c r="AX61" s="137">
        <v>0</v>
      </c>
      <c r="AY61" s="161">
        <f t="shared" si="14"/>
        <v>4367064.67</v>
      </c>
      <c r="AZ61" s="135">
        <f t="shared" si="15"/>
        <v>4279723.38</v>
      </c>
      <c r="BA61" s="135">
        <f t="shared" si="16"/>
        <v>87341.29</v>
      </c>
      <c r="BB61" s="6">
        <v>45632.625</v>
      </c>
      <c r="BC61" s="10">
        <f t="shared" si="11"/>
        <v>1.9999999221445006</v>
      </c>
      <c r="BD61" s="10" t="e">
        <f t="shared" si="18"/>
        <v>#DIV/0!</v>
      </c>
      <c r="BE61" s="173">
        <v>4.5</v>
      </c>
      <c r="BF61" s="5" t="s">
        <v>359</v>
      </c>
      <c r="BG61" s="5" t="s">
        <v>375</v>
      </c>
      <c r="BH61" s="27" t="s">
        <v>20</v>
      </c>
      <c r="BI61" s="5" t="s">
        <v>376</v>
      </c>
      <c r="BJ61" s="87">
        <v>5354</v>
      </c>
      <c r="BK61" s="3">
        <v>164</v>
      </c>
      <c r="BL61" s="3">
        <v>141</v>
      </c>
    </row>
    <row r="62" spans="1:64" ht="150" x14ac:dyDescent="0.2">
      <c r="A62" s="45">
        <f>1+A61</f>
        <v>14</v>
      </c>
      <c r="B62" s="9" t="s">
        <v>84</v>
      </c>
      <c r="C62" s="4" t="s">
        <v>47</v>
      </c>
      <c r="D62" s="11" t="s">
        <v>186</v>
      </c>
      <c r="E62" s="14" t="s">
        <v>100</v>
      </c>
      <c r="F62" s="4">
        <v>2013</v>
      </c>
      <c r="G62" s="52">
        <v>1</v>
      </c>
      <c r="H62" s="4" t="s">
        <v>33</v>
      </c>
      <c r="I62" s="4">
        <v>0</v>
      </c>
      <c r="J62" s="4" t="s">
        <v>195</v>
      </c>
      <c r="K62" s="4">
        <v>5</v>
      </c>
      <c r="L62" s="4" t="s">
        <v>34</v>
      </c>
      <c r="M62" s="4">
        <v>5</v>
      </c>
      <c r="N62" s="13">
        <v>74.77</v>
      </c>
      <c r="O62" s="4">
        <v>6</v>
      </c>
      <c r="P62" s="4" t="s">
        <v>46</v>
      </c>
      <c r="Q62" s="4">
        <v>10</v>
      </c>
      <c r="R62" s="4" t="s">
        <v>31</v>
      </c>
      <c r="S62" s="4">
        <v>3</v>
      </c>
      <c r="T62" s="4"/>
      <c r="U62" s="4">
        <v>0</v>
      </c>
      <c r="V62" s="4">
        <v>97</v>
      </c>
      <c r="W62" s="4">
        <v>3</v>
      </c>
      <c r="X62" s="4" t="s">
        <v>149</v>
      </c>
      <c r="Y62" s="4">
        <v>5</v>
      </c>
      <c r="Z62" s="4" t="s">
        <v>198</v>
      </c>
      <c r="AA62" s="4">
        <v>3</v>
      </c>
      <c r="AB62" s="15">
        <v>3.5</v>
      </c>
      <c r="AC62" s="13">
        <v>3</v>
      </c>
      <c r="AD62" s="15"/>
      <c r="AE62" s="13">
        <v>0</v>
      </c>
      <c r="AF62" s="13" t="s">
        <v>33</v>
      </c>
      <c r="AG62" s="13">
        <v>0</v>
      </c>
      <c r="AH62" s="15">
        <v>105.2</v>
      </c>
      <c r="AI62" s="4">
        <v>3</v>
      </c>
      <c r="AJ62" s="13" t="s">
        <v>30</v>
      </c>
      <c r="AK62" s="5">
        <v>10</v>
      </c>
      <c r="AL62" s="13" t="s">
        <v>36</v>
      </c>
      <c r="AM62" s="4">
        <v>10</v>
      </c>
      <c r="AN62" s="4" t="s">
        <v>124</v>
      </c>
      <c r="AO62" s="4">
        <v>10</v>
      </c>
      <c r="AP62" s="4" t="s">
        <v>195</v>
      </c>
      <c r="AQ62" s="4">
        <v>10</v>
      </c>
      <c r="AR62" s="31">
        <f t="shared" si="12"/>
        <v>87</v>
      </c>
      <c r="AS62" s="134">
        <f t="shared" si="13"/>
        <v>6969472.7999999998</v>
      </c>
      <c r="AT62" s="137">
        <v>6725541.25</v>
      </c>
      <c r="AU62" s="137">
        <v>243931.55</v>
      </c>
      <c r="AV62" s="161">
        <f t="shared" si="19"/>
        <v>0</v>
      </c>
      <c r="AW62" s="137">
        <v>0</v>
      </c>
      <c r="AX62" s="137">
        <v>0</v>
      </c>
      <c r="AY62" s="161">
        <f t="shared" si="14"/>
        <v>6969472.7999999998</v>
      </c>
      <c r="AZ62" s="135">
        <f t="shared" si="15"/>
        <v>6725541.25</v>
      </c>
      <c r="BA62" s="135">
        <f t="shared" si="16"/>
        <v>243931.55</v>
      </c>
      <c r="BB62" s="6">
        <v>45631.509027777778</v>
      </c>
      <c r="BC62" s="10">
        <f t="shared" si="11"/>
        <v>3.5000000286965753</v>
      </c>
      <c r="BD62" s="10" t="e">
        <f t="shared" si="18"/>
        <v>#DIV/0!</v>
      </c>
      <c r="BE62" s="173">
        <v>4.79</v>
      </c>
      <c r="BF62" s="4" t="s">
        <v>124</v>
      </c>
      <c r="BG62" s="5" t="s">
        <v>101</v>
      </c>
      <c r="BH62" s="5"/>
      <c r="BI62" s="5" t="s">
        <v>102</v>
      </c>
      <c r="BJ62" s="34">
        <v>3939</v>
      </c>
      <c r="BK62" s="36">
        <v>202</v>
      </c>
      <c r="BL62" s="36">
        <v>167</v>
      </c>
    </row>
    <row r="63" spans="1:64" ht="187.5" x14ac:dyDescent="0.2">
      <c r="A63" s="45">
        <v>4</v>
      </c>
      <c r="B63" s="110" t="s">
        <v>215</v>
      </c>
      <c r="C63" s="4" t="s">
        <v>43</v>
      </c>
      <c r="D63" s="5" t="s">
        <v>41</v>
      </c>
      <c r="E63" s="19" t="s">
        <v>216</v>
      </c>
      <c r="F63" s="19">
        <v>1962</v>
      </c>
      <c r="G63" s="19">
        <v>6</v>
      </c>
      <c r="H63" s="19" t="s">
        <v>195</v>
      </c>
      <c r="I63" s="19">
        <v>5</v>
      </c>
      <c r="J63" s="19" t="s">
        <v>195</v>
      </c>
      <c r="K63" s="19">
        <v>5</v>
      </c>
      <c r="L63" s="19" t="s">
        <v>217</v>
      </c>
      <c r="M63" s="19">
        <v>5</v>
      </c>
      <c r="N63" s="19">
        <v>81.2</v>
      </c>
      <c r="O63" s="19">
        <v>7</v>
      </c>
      <c r="P63" s="19" t="s">
        <v>61</v>
      </c>
      <c r="Q63" s="19">
        <v>10</v>
      </c>
      <c r="R63" s="19" t="s">
        <v>31</v>
      </c>
      <c r="S63" s="19">
        <v>3</v>
      </c>
      <c r="T63" s="19"/>
      <c r="U63" s="19">
        <v>0</v>
      </c>
      <c r="V63" s="19">
        <v>80</v>
      </c>
      <c r="W63" s="19">
        <v>3</v>
      </c>
      <c r="X63" s="19" t="s">
        <v>203</v>
      </c>
      <c r="Y63" s="19">
        <v>10</v>
      </c>
      <c r="Z63" s="19" t="s">
        <v>198</v>
      </c>
      <c r="AA63" s="19">
        <v>3</v>
      </c>
      <c r="AB63" s="19">
        <v>5.0999999999999996</v>
      </c>
      <c r="AC63" s="19">
        <v>5</v>
      </c>
      <c r="AD63" s="19">
        <v>0</v>
      </c>
      <c r="AE63" s="19">
        <v>0</v>
      </c>
      <c r="AF63" s="76" t="s">
        <v>33</v>
      </c>
      <c r="AG63" s="19">
        <v>0</v>
      </c>
      <c r="AH63" s="19">
        <v>98</v>
      </c>
      <c r="AI63" s="19">
        <v>3</v>
      </c>
      <c r="AJ63" s="76" t="s">
        <v>30</v>
      </c>
      <c r="AK63" s="19">
        <v>10</v>
      </c>
      <c r="AL63" s="76" t="s">
        <v>27</v>
      </c>
      <c r="AM63" s="19">
        <v>10</v>
      </c>
      <c r="AN63" s="19" t="s">
        <v>33</v>
      </c>
      <c r="AO63" s="19">
        <v>0</v>
      </c>
      <c r="AP63" s="19" t="s">
        <v>33</v>
      </c>
      <c r="AQ63" s="19">
        <v>0</v>
      </c>
      <c r="AR63" s="31">
        <f t="shared" si="12"/>
        <v>85</v>
      </c>
      <c r="AS63" s="134">
        <f t="shared" si="13"/>
        <v>834700</v>
      </c>
      <c r="AT63" s="132">
        <v>792130.3</v>
      </c>
      <c r="AU63" s="132">
        <v>42569.7</v>
      </c>
      <c r="AV63" s="161">
        <f t="shared" si="19"/>
        <v>0</v>
      </c>
      <c r="AW63" s="132">
        <v>0</v>
      </c>
      <c r="AX63" s="132">
        <v>0</v>
      </c>
      <c r="AY63" s="161">
        <f t="shared" si="14"/>
        <v>834700</v>
      </c>
      <c r="AZ63" s="135">
        <f t="shared" si="15"/>
        <v>792130.3</v>
      </c>
      <c r="BA63" s="135">
        <f t="shared" si="16"/>
        <v>42569.7</v>
      </c>
      <c r="BB63" s="78">
        <v>45632.670138888891</v>
      </c>
      <c r="BC63" s="79">
        <v>5.0999999999999996</v>
      </c>
      <c r="BD63" s="79" t="e">
        <v>#DIV/0!</v>
      </c>
      <c r="BE63" s="172">
        <v>3.6</v>
      </c>
      <c r="BF63" s="20" t="s">
        <v>59</v>
      </c>
      <c r="BG63" s="80" t="s">
        <v>218</v>
      </c>
      <c r="BH63" s="45">
        <v>0</v>
      </c>
      <c r="BI63" s="80" t="s">
        <v>219</v>
      </c>
      <c r="BJ63" s="101">
        <v>3354</v>
      </c>
      <c r="BK63" s="108">
        <v>157</v>
      </c>
      <c r="BL63" s="102">
        <v>105</v>
      </c>
    </row>
    <row r="64" spans="1:64" ht="150" x14ac:dyDescent="0.2">
      <c r="A64" s="3">
        <v>7</v>
      </c>
      <c r="B64" s="7" t="s">
        <v>308</v>
      </c>
      <c r="C64" s="4" t="s">
        <v>45</v>
      </c>
      <c r="D64" s="5" t="s">
        <v>99</v>
      </c>
      <c r="E64" s="4" t="s">
        <v>309</v>
      </c>
      <c r="F64" s="4">
        <v>1977</v>
      </c>
      <c r="G64" s="4">
        <v>6</v>
      </c>
      <c r="H64" s="4" t="s">
        <v>33</v>
      </c>
      <c r="I64" s="4">
        <v>0</v>
      </c>
      <c r="J64" s="4" t="s">
        <v>292</v>
      </c>
      <c r="K64" s="4">
        <v>0</v>
      </c>
      <c r="L64" s="4" t="s">
        <v>34</v>
      </c>
      <c r="M64" s="4">
        <v>5</v>
      </c>
      <c r="N64" s="4">
        <v>69.099999999999994</v>
      </c>
      <c r="O64" s="4">
        <v>5</v>
      </c>
      <c r="P64" s="4" t="s">
        <v>310</v>
      </c>
      <c r="Q64" s="4">
        <v>10</v>
      </c>
      <c r="R64" s="4" t="s">
        <v>31</v>
      </c>
      <c r="S64" s="4">
        <v>3</v>
      </c>
      <c r="T64" s="4"/>
      <c r="U64" s="4">
        <v>0</v>
      </c>
      <c r="V64" s="4">
        <v>213</v>
      </c>
      <c r="W64" s="4">
        <v>7</v>
      </c>
      <c r="X64" s="4" t="s">
        <v>253</v>
      </c>
      <c r="Y64" s="4">
        <v>10</v>
      </c>
      <c r="Z64" s="4" t="s">
        <v>267</v>
      </c>
      <c r="AA64" s="4">
        <v>10</v>
      </c>
      <c r="AB64" s="4">
        <v>3.5</v>
      </c>
      <c r="AC64" s="4">
        <v>3</v>
      </c>
      <c r="AD64" s="4">
        <v>20.5</v>
      </c>
      <c r="AE64" s="4">
        <v>1</v>
      </c>
      <c r="AF64" s="13" t="s">
        <v>33</v>
      </c>
      <c r="AG64" s="4">
        <v>0</v>
      </c>
      <c r="AH64" s="4">
        <v>99.6</v>
      </c>
      <c r="AI64" s="4">
        <v>3</v>
      </c>
      <c r="AJ64" s="13" t="s">
        <v>30</v>
      </c>
      <c r="AK64" s="4">
        <v>10</v>
      </c>
      <c r="AL64" s="13" t="s">
        <v>36</v>
      </c>
      <c r="AM64" s="4">
        <v>10</v>
      </c>
      <c r="AN64" s="4" t="s">
        <v>33</v>
      </c>
      <c r="AO64" s="4">
        <v>0</v>
      </c>
      <c r="AP64" s="4" t="s">
        <v>33</v>
      </c>
      <c r="AQ64" s="4">
        <v>0</v>
      </c>
      <c r="AR64" s="31">
        <f t="shared" si="12"/>
        <v>83</v>
      </c>
      <c r="AS64" s="134">
        <f t="shared" si="13"/>
        <v>7213411.4400000004</v>
      </c>
      <c r="AT64" s="135">
        <v>6960942.04</v>
      </c>
      <c r="AU64" s="135">
        <v>252469.4</v>
      </c>
      <c r="AV64" s="161">
        <f t="shared" si="19"/>
        <v>4251724.26</v>
      </c>
      <c r="AW64" s="135">
        <v>3380120.79</v>
      </c>
      <c r="AX64" s="135">
        <v>871603.47</v>
      </c>
      <c r="AY64" s="161">
        <f t="shared" si="14"/>
        <v>11465135.699999999</v>
      </c>
      <c r="AZ64" s="135">
        <f t="shared" si="15"/>
        <v>10341062.83</v>
      </c>
      <c r="BA64" s="135">
        <f t="shared" si="16"/>
        <v>1124072.8699999999</v>
      </c>
      <c r="BB64" s="6">
        <v>45632.458333333336</v>
      </c>
      <c r="BC64" s="15">
        <f>AU64/AS64*100</f>
        <v>3.4999999944547735</v>
      </c>
      <c r="BD64" s="15">
        <f>AX64/AV64*100</f>
        <v>20.499999922384433</v>
      </c>
      <c r="BE64" s="178">
        <v>7.3</v>
      </c>
      <c r="BF64" s="5" t="s">
        <v>311</v>
      </c>
      <c r="BG64" s="11" t="s">
        <v>312</v>
      </c>
      <c r="BH64" s="3" t="s">
        <v>248</v>
      </c>
      <c r="BI64" s="58" t="s">
        <v>313</v>
      </c>
      <c r="BJ64" s="87">
        <v>7320</v>
      </c>
      <c r="BK64" s="11">
        <v>348</v>
      </c>
      <c r="BL64" s="3">
        <v>265</v>
      </c>
    </row>
    <row r="65" spans="1:64" ht="187.5" x14ac:dyDescent="0.2">
      <c r="A65" s="3">
        <v>7</v>
      </c>
      <c r="B65" s="110" t="s">
        <v>220</v>
      </c>
      <c r="C65" s="19" t="s">
        <v>43</v>
      </c>
      <c r="D65" s="20" t="s">
        <v>19</v>
      </c>
      <c r="E65" s="19" t="s">
        <v>221</v>
      </c>
      <c r="F65" s="19">
        <v>1973</v>
      </c>
      <c r="G65" s="19">
        <v>6</v>
      </c>
      <c r="H65" s="19" t="s">
        <v>33</v>
      </c>
      <c r="I65" s="19">
        <v>0</v>
      </c>
      <c r="J65" s="19" t="s">
        <v>195</v>
      </c>
      <c r="K65" s="19">
        <v>5</v>
      </c>
      <c r="L65" s="19" t="s">
        <v>34</v>
      </c>
      <c r="M65" s="19">
        <v>5</v>
      </c>
      <c r="N65" s="19">
        <v>71.81</v>
      </c>
      <c r="O65" s="19">
        <v>6</v>
      </c>
      <c r="P65" s="19" t="s">
        <v>61</v>
      </c>
      <c r="Q65" s="19">
        <v>5</v>
      </c>
      <c r="R65" s="19" t="s">
        <v>31</v>
      </c>
      <c r="S65" s="19">
        <v>3</v>
      </c>
      <c r="T65" s="19"/>
      <c r="U65" s="19">
        <v>0</v>
      </c>
      <c r="V65" s="19">
        <v>72</v>
      </c>
      <c r="W65" s="19">
        <v>3</v>
      </c>
      <c r="X65" s="19" t="s">
        <v>203</v>
      </c>
      <c r="Y65" s="19">
        <v>10</v>
      </c>
      <c r="Z65" s="19" t="s">
        <v>196</v>
      </c>
      <c r="AA65" s="19">
        <v>10</v>
      </c>
      <c r="AB65" s="19">
        <v>3.5</v>
      </c>
      <c r="AC65" s="19">
        <v>3</v>
      </c>
      <c r="AD65" s="19">
        <v>20.5</v>
      </c>
      <c r="AE65" s="19">
        <v>1</v>
      </c>
      <c r="AF65" s="76" t="s">
        <v>33</v>
      </c>
      <c r="AG65" s="19">
        <v>0</v>
      </c>
      <c r="AH65" s="19">
        <v>99.1</v>
      </c>
      <c r="AI65" s="19">
        <v>3</v>
      </c>
      <c r="AJ65" s="76" t="s">
        <v>30</v>
      </c>
      <c r="AK65" s="19">
        <v>10</v>
      </c>
      <c r="AL65" s="76" t="s">
        <v>27</v>
      </c>
      <c r="AM65" s="19">
        <v>10</v>
      </c>
      <c r="AN65" s="19" t="s">
        <v>33</v>
      </c>
      <c r="AO65" s="19">
        <v>0</v>
      </c>
      <c r="AP65" s="19" t="s">
        <v>33</v>
      </c>
      <c r="AQ65" s="19">
        <v>0</v>
      </c>
      <c r="AR65" s="31">
        <f t="shared" si="12"/>
        <v>80</v>
      </c>
      <c r="AS65" s="134">
        <f t="shared" si="13"/>
        <v>2776692.79</v>
      </c>
      <c r="AT65" s="132">
        <v>2679508.54</v>
      </c>
      <c r="AU65" s="132">
        <v>97184.25</v>
      </c>
      <c r="AV65" s="161">
        <f t="shared" si="19"/>
        <v>961606.34000000008</v>
      </c>
      <c r="AW65" s="132">
        <v>764477.04</v>
      </c>
      <c r="AX65" s="132">
        <v>197129.3</v>
      </c>
      <c r="AY65" s="161">
        <f t="shared" si="14"/>
        <v>3738299.13</v>
      </c>
      <c r="AZ65" s="135">
        <f t="shared" si="15"/>
        <v>3443985.58</v>
      </c>
      <c r="BA65" s="135">
        <f t="shared" si="16"/>
        <v>294313.55</v>
      </c>
      <c r="BB65" s="78">
        <v>45632.618055555555</v>
      </c>
      <c r="BC65" s="79">
        <v>3.500000084633057</v>
      </c>
      <c r="BD65" s="79">
        <v>20.500000031197796</v>
      </c>
      <c r="BE65" s="172">
        <v>3.3</v>
      </c>
      <c r="BF65" s="20" t="s">
        <v>59</v>
      </c>
      <c r="BG65" s="80" t="s">
        <v>222</v>
      </c>
      <c r="BH65" s="45">
        <v>0</v>
      </c>
      <c r="BI65" s="81" t="s">
        <v>223</v>
      </c>
      <c r="BJ65" s="101">
        <v>2639</v>
      </c>
      <c r="BK65" s="108">
        <v>156</v>
      </c>
      <c r="BL65" s="102">
        <v>104</v>
      </c>
    </row>
    <row r="66" spans="1:64" ht="150" x14ac:dyDescent="0.2">
      <c r="A66" s="45">
        <f>A65+1</f>
        <v>8</v>
      </c>
      <c r="B66" s="110" t="s">
        <v>435</v>
      </c>
      <c r="C66" s="20" t="s">
        <v>40</v>
      </c>
      <c r="D66" s="19" t="s">
        <v>436</v>
      </c>
      <c r="E66" s="76" t="s">
        <v>437</v>
      </c>
      <c r="F66" s="19">
        <v>1966</v>
      </c>
      <c r="G66" s="19">
        <v>6</v>
      </c>
      <c r="H66" s="19" t="s">
        <v>33</v>
      </c>
      <c r="I66" s="19">
        <v>0</v>
      </c>
      <c r="J66" s="19" t="s">
        <v>33</v>
      </c>
      <c r="K66" s="19">
        <v>0</v>
      </c>
      <c r="L66" s="19" t="s">
        <v>32</v>
      </c>
      <c r="M66" s="19">
        <v>5</v>
      </c>
      <c r="N66" s="76">
        <v>79.650000000000006</v>
      </c>
      <c r="O66" s="19">
        <v>6</v>
      </c>
      <c r="P66" s="19" t="s">
        <v>438</v>
      </c>
      <c r="Q66" s="19">
        <v>10</v>
      </c>
      <c r="R66" s="19" t="s">
        <v>31</v>
      </c>
      <c r="S66" s="19">
        <v>3</v>
      </c>
      <c r="T66" s="19"/>
      <c r="U66" s="19">
        <v>0</v>
      </c>
      <c r="V66" s="19">
        <v>80</v>
      </c>
      <c r="W66" s="19">
        <v>3</v>
      </c>
      <c r="X66" s="19" t="s">
        <v>439</v>
      </c>
      <c r="Y66" s="19">
        <v>10</v>
      </c>
      <c r="Z66" s="4" t="s">
        <v>196</v>
      </c>
      <c r="AA66" s="19">
        <v>10</v>
      </c>
      <c r="AB66" s="76">
        <v>3.5</v>
      </c>
      <c r="AC66" s="76">
        <v>3</v>
      </c>
      <c r="AD66" s="76">
        <v>20.5</v>
      </c>
      <c r="AE66" s="76">
        <v>1</v>
      </c>
      <c r="AF66" s="76" t="s">
        <v>33</v>
      </c>
      <c r="AG66" s="76">
        <v>0</v>
      </c>
      <c r="AH66" s="76">
        <v>98</v>
      </c>
      <c r="AI66" s="19">
        <v>3</v>
      </c>
      <c r="AJ66" s="76" t="s">
        <v>30</v>
      </c>
      <c r="AK66" s="20">
        <v>10</v>
      </c>
      <c r="AL66" s="76" t="s">
        <v>27</v>
      </c>
      <c r="AM66" s="19">
        <v>10</v>
      </c>
      <c r="AN66" s="19" t="s">
        <v>33</v>
      </c>
      <c r="AO66" s="19">
        <v>0</v>
      </c>
      <c r="AP66" s="19" t="s">
        <v>33</v>
      </c>
      <c r="AQ66" s="19">
        <v>0</v>
      </c>
      <c r="AR66" s="98">
        <f t="shared" si="12"/>
        <v>80</v>
      </c>
      <c r="AS66" s="143">
        <f t="shared" si="13"/>
        <v>3493447.56</v>
      </c>
      <c r="AT66" s="132">
        <v>3371176.9</v>
      </c>
      <c r="AU66" s="132">
        <v>122270.66</v>
      </c>
      <c r="AV66" s="77">
        <f t="shared" si="19"/>
        <v>2123866.31</v>
      </c>
      <c r="AW66" s="132">
        <v>1688473.72</v>
      </c>
      <c r="AX66" s="132">
        <v>435392.59</v>
      </c>
      <c r="AY66" s="77">
        <f t="shared" si="14"/>
        <v>5617313.8700000001</v>
      </c>
      <c r="AZ66" s="132">
        <f t="shared" si="15"/>
        <v>5059650.62</v>
      </c>
      <c r="BA66" s="132">
        <f t="shared" si="16"/>
        <v>557663.25</v>
      </c>
      <c r="BB66" s="99">
        <v>45632.618055555555</v>
      </c>
      <c r="BC66" s="100">
        <f>AU66/AS66*100</f>
        <v>3.4999998683249163</v>
      </c>
      <c r="BD66" s="100">
        <f>AX66/AV66*100</f>
        <v>20.499999832852005</v>
      </c>
      <c r="BE66" s="183">
        <v>3.6</v>
      </c>
      <c r="BF66" s="20" t="s">
        <v>440</v>
      </c>
      <c r="BG66" s="20" t="s">
        <v>441</v>
      </c>
      <c r="BH66" s="20"/>
      <c r="BI66" s="20" t="s">
        <v>442</v>
      </c>
      <c r="BJ66" s="101">
        <v>3612</v>
      </c>
      <c r="BK66" s="109">
        <v>169</v>
      </c>
      <c r="BL66" s="109">
        <v>135</v>
      </c>
    </row>
    <row r="67" spans="1:64" ht="187.5" x14ac:dyDescent="0.2">
      <c r="A67" s="45">
        <v>6</v>
      </c>
      <c r="B67" s="110" t="s">
        <v>224</v>
      </c>
      <c r="C67" s="4" t="s">
        <v>43</v>
      </c>
      <c r="D67" s="5" t="s">
        <v>19</v>
      </c>
      <c r="E67" s="4" t="s">
        <v>225</v>
      </c>
      <c r="F67" s="19">
        <v>1989</v>
      </c>
      <c r="G67" s="19">
        <v>5</v>
      </c>
      <c r="H67" s="19" t="s">
        <v>33</v>
      </c>
      <c r="I67" s="19">
        <v>0</v>
      </c>
      <c r="J67" s="19" t="s">
        <v>195</v>
      </c>
      <c r="K67" s="19">
        <v>5</v>
      </c>
      <c r="L67" s="19" t="s">
        <v>34</v>
      </c>
      <c r="M67" s="19">
        <v>5</v>
      </c>
      <c r="N67" s="19">
        <v>69.03</v>
      </c>
      <c r="O67" s="19">
        <v>5</v>
      </c>
      <c r="P67" s="19" t="s">
        <v>61</v>
      </c>
      <c r="Q67" s="19">
        <v>5</v>
      </c>
      <c r="R67" s="19" t="s">
        <v>31</v>
      </c>
      <c r="S67" s="19">
        <v>3</v>
      </c>
      <c r="T67" s="19"/>
      <c r="U67" s="19">
        <v>0</v>
      </c>
      <c r="V67" s="19">
        <v>90</v>
      </c>
      <c r="W67" s="19">
        <v>3</v>
      </c>
      <c r="X67" s="19" t="s">
        <v>203</v>
      </c>
      <c r="Y67" s="19">
        <v>10</v>
      </c>
      <c r="Z67" s="19" t="s">
        <v>196</v>
      </c>
      <c r="AA67" s="19">
        <v>10</v>
      </c>
      <c r="AB67" s="19">
        <v>3.5</v>
      </c>
      <c r="AC67" s="19">
        <v>3</v>
      </c>
      <c r="AD67" s="19">
        <v>20.5</v>
      </c>
      <c r="AE67" s="19">
        <v>1</v>
      </c>
      <c r="AF67" s="76" t="s">
        <v>33</v>
      </c>
      <c r="AG67" s="19">
        <v>0</v>
      </c>
      <c r="AH67" s="19">
        <v>96.1</v>
      </c>
      <c r="AI67" s="19">
        <v>3</v>
      </c>
      <c r="AJ67" s="76" t="s">
        <v>30</v>
      </c>
      <c r="AK67" s="19">
        <v>10</v>
      </c>
      <c r="AL67" s="76" t="s">
        <v>27</v>
      </c>
      <c r="AM67" s="19">
        <v>10</v>
      </c>
      <c r="AN67" s="19" t="s">
        <v>33</v>
      </c>
      <c r="AO67" s="19">
        <v>0</v>
      </c>
      <c r="AP67" s="19" t="s">
        <v>33</v>
      </c>
      <c r="AQ67" s="19">
        <v>0</v>
      </c>
      <c r="AR67" s="31">
        <f t="shared" si="12"/>
        <v>78</v>
      </c>
      <c r="AS67" s="134">
        <f t="shared" si="13"/>
        <v>2615275.54</v>
      </c>
      <c r="AT67" s="132">
        <v>2523740.9</v>
      </c>
      <c r="AU67" s="132">
        <v>91534.64</v>
      </c>
      <c r="AV67" s="161">
        <f t="shared" si="19"/>
        <v>4715342.0200000005</v>
      </c>
      <c r="AW67" s="132">
        <v>3748696.91</v>
      </c>
      <c r="AX67" s="132">
        <v>966645.11</v>
      </c>
      <c r="AY67" s="161">
        <f t="shared" si="14"/>
        <v>7330617.5600000005</v>
      </c>
      <c r="AZ67" s="135">
        <f t="shared" si="15"/>
        <v>6272437.8100000005</v>
      </c>
      <c r="BA67" s="135">
        <f t="shared" si="16"/>
        <v>1058179.75</v>
      </c>
      <c r="BB67" s="78">
        <v>45632.621527777781</v>
      </c>
      <c r="BC67" s="79">
        <v>3.4999998508761334</v>
      </c>
      <c r="BD67" s="79">
        <v>20.499999913049784</v>
      </c>
      <c r="BE67" s="180">
        <v>4.3</v>
      </c>
      <c r="BF67" s="20" t="s">
        <v>59</v>
      </c>
      <c r="BG67" s="80" t="s">
        <v>226</v>
      </c>
      <c r="BH67" s="45">
        <v>0</v>
      </c>
      <c r="BI67" s="80" t="s">
        <v>227</v>
      </c>
      <c r="BJ67" s="101">
        <v>5253</v>
      </c>
      <c r="BK67" s="108">
        <v>183</v>
      </c>
      <c r="BL67" s="102">
        <v>122</v>
      </c>
    </row>
    <row r="68" spans="1:64" ht="187.5" x14ac:dyDescent="0.2">
      <c r="A68" s="45">
        <v>5</v>
      </c>
      <c r="B68" s="110" t="s">
        <v>228</v>
      </c>
      <c r="C68" s="19" t="s">
        <v>43</v>
      </c>
      <c r="D68" s="20" t="s">
        <v>229</v>
      </c>
      <c r="E68" s="19" t="s">
        <v>230</v>
      </c>
      <c r="F68" s="19">
        <v>2010</v>
      </c>
      <c r="G68" s="19">
        <v>1</v>
      </c>
      <c r="H68" s="19" t="s">
        <v>33</v>
      </c>
      <c r="I68" s="19">
        <v>0</v>
      </c>
      <c r="J68" s="19" t="s">
        <v>195</v>
      </c>
      <c r="K68" s="19">
        <v>5</v>
      </c>
      <c r="L68" s="19" t="s">
        <v>34</v>
      </c>
      <c r="M68" s="19">
        <v>5</v>
      </c>
      <c r="N68" s="4">
        <v>90.7</v>
      </c>
      <c r="O68" s="4">
        <v>8</v>
      </c>
      <c r="P68" s="19" t="s">
        <v>61</v>
      </c>
      <c r="Q68" s="19">
        <v>10</v>
      </c>
      <c r="R68" s="19" t="s">
        <v>31</v>
      </c>
      <c r="S68" s="19">
        <v>3</v>
      </c>
      <c r="T68" s="19"/>
      <c r="U68" s="19">
        <v>0</v>
      </c>
      <c r="V68" s="19">
        <v>280</v>
      </c>
      <c r="W68" s="19">
        <v>7</v>
      </c>
      <c r="X68" s="19" t="s">
        <v>203</v>
      </c>
      <c r="Y68" s="19">
        <v>10</v>
      </c>
      <c r="Z68" s="19" t="s">
        <v>199</v>
      </c>
      <c r="AA68" s="19">
        <v>5</v>
      </c>
      <c r="AB68" s="19">
        <v>0</v>
      </c>
      <c r="AC68" s="19">
        <v>0</v>
      </c>
      <c r="AD68" s="19">
        <v>25</v>
      </c>
      <c r="AE68" s="19">
        <v>1</v>
      </c>
      <c r="AF68" s="76" t="s">
        <v>33</v>
      </c>
      <c r="AG68" s="19">
        <v>0</v>
      </c>
      <c r="AH68" s="19">
        <v>86.3</v>
      </c>
      <c r="AI68" s="19">
        <v>1</v>
      </c>
      <c r="AJ68" s="76" t="s">
        <v>30</v>
      </c>
      <c r="AK68" s="19">
        <v>10</v>
      </c>
      <c r="AL68" s="76" t="s">
        <v>27</v>
      </c>
      <c r="AM68" s="19">
        <v>10</v>
      </c>
      <c r="AN68" s="19" t="s">
        <v>33</v>
      </c>
      <c r="AO68" s="19">
        <v>0</v>
      </c>
      <c r="AP68" s="19" t="s">
        <v>33</v>
      </c>
      <c r="AQ68" s="19">
        <v>0</v>
      </c>
      <c r="AR68" s="31">
        <f t="shared" si="12"/>
        <v>76</v>
      </c>
      <c r="AS68" s="144">
        <f t="shared" si="13"/>
        <v>0</v>
      </c>
      <c r="AT68" s="158">
        <v>0</v>
      </c>
      <c r="AU68" s="132">
        <v>0</v>
      </c>
      <c r="AV68" s="161">
        <f t="shared" si="19"/>
        <v>9736182.0600000005</v>
      </c>
      <c r="AW68" s="132">
        <v>7302136.54</v>
      </c>
      <c r="AX68" s="132">
        <v>2434045.52</v>
      </c>
      <c r="AY68" s="161">
        <f t="shared" si="14"/>
        <v>9736182.0600000005</v>
      </c>
      <c r="AZ68" s="135">
        <f t="shared" si="15"/>
        <v>7302136.54</v>
      </c>
      <c r="BA68" s="135">
        <f t="shared" si="16"/>
        <v>2434045.52</v>
      </c>
      <c r="BB68" s="78">
        <v>45628.413194444445</v>
      </c>
      <c r="BC68" s="79" t="e">
        <v>#DIV/0!</v>
      </c>
      <c r="BD68" s="79">
        <v>25.000000051354831</v>
      </c>
      <c r="BE68" s="180">
        <v>23.9</v>
      </c>
      <c r="BF68" s="20" t="s">
        <v>231</v>
      </c>
      <c r="BG68" s="80" t="s">
        <v>232</v>
      </c>
      <c r="BH68" s="45">
        <v>0</v>
      </c>
      <c r="BI68" s="80" t="s">
        <v>233</v>
      </c>
      <c r="BJ68" s="101">
        <v>9835</v>
      </c>
      <c r="BK68" s="108">
        <v>555</v>
      </c>
      <c r="BL68" s="102">
        <v>371</v>
      </c>
    </row>
    <row r="69" spans="1:64" ht="187.5" x14ac:dyDescent="0.2">
      <c r="A69" s="3">
        <v>9</v>
      </c>
      <c r="B69" s="110" t="s">
        <v>234</v>
      </c>
      <c r="C69" s="4" t="s">
        <v>43</v>
      </c>
      <c r="D69" s="5" t="s">
        <v>19</v>
      </c>
      <c r="E69" s="4" t="s">
        <v>235</v>
      </c>
      <c r="F69" s="19">
        <v>1978</v>
      </c>
      <c r="G69" s="19">
        <v>6</v>
      </c>
      <c r="H69" s="19" t="s">
        <v>33</v>
      </c>
      <c r="I69" s="19">
        <v>0</v>
      </c>
      <c r="J69" s="19" t="s">
        <v>195</v>
      </c>
      <c r="K69" s="19">
        <v>5</v>
      </c>
      <c r="L69" s="19" t="s">
        <v>34</v>
      </c>
      <c r="M69" s="19">
        <v>5</v>
      </c>
      <c r="N69" s="19">
        <v>67.87</v>
      </c>
      <c r="O69" s="19">
        <v>5</v>
      </c>
      <c r="P69" s="19" t="s">
        <v>61</v>
      </c>
      <c r="Q69" s="19">
        <v>5</v>
      </c>
      <c r="R69" s="19" t="s">
        <v>31</v>
      </c>
      <c r="S69" s="19">
        <v>3</v>
      </c>
      <c r="T69" s="19"/>
      <c r="U69" s="19">
        <v>0</v>
      </c>
      <c r="V69" s="19">
        <v>56</v>
      </c>
      <c r="W69" s="19">
        <v>3</v>
      </c>
      <c r="X69" s="19" t="s">
        <v>203</v>
      </c>
      <c r="Y69" s="19">
        <v>10</v>
      </c>
      <c r="Z69" s="19" t="s">
        <v>198</v>
      </c>
      <c r="AA69" s="19">
        <v>3</v>
      </c>
      <c r="AB69" s="19">
        <v>3.5</v>
      </c>
      <c r="AC69" s="19">
        <v>3</v>
      </c>
      <c r="AD69" s="19">
        <v>0</v>
      </c>
      <c r="AE69" s="19">
        <v>0</v>
      </c>
      <c r="AF69" s="76" t="s">
        <v>33</v>
      </c>
      <c r="AG69" s="19">
        <v>0</v>
      </c>
      <c r="AH69" s="19">
        <v>98.5</v>
      </c>
      <c r="AI69" s="19">
        <v>3</v>
      </c>
      <c r="AJ69" s="76" t="s">
        <v>30</v>
      </c>
      <c r="AK69" s="19">
        <v>10</v>
      </c>
      <c r="AL69" s="76" t="s">
        <v>27</v>
      </c>
      <c r="AM69" s="19">
        <v>10</v>
      </c>
      <c r="AN69" s="19" t="s">
        <v>33</v>
      </c>
      <c r="AO69" s="19">
        <v>0</v>
      </c>
      <c r="AP69" s="19" t="s">
        <v>33</v>
      </c>
      <c r="AQ69" s="19">
        <v>0</v>
      </c>
      <c r="AR69" s="31">
        <f t="shared" si="12"/>
        <v>71</v>
      </c>
      <c r="AS69" s="134">
        <f t="shared" si="13"/>
        <v>2505469.7199999997</v>
      </c>
      <c r="AT69" s="132">
        <v>2417778.2799999998</v>
      </c>
      <c r="AU69" s="132">
        <v>87691.44</v>
      </c>
      <c r="AV69" s="161">
        <f t="shared" si="19"/>
        <v>0</v>
      </c>
      <c r="AW69" s="132">
        <v>0</v>
      </c>
      <c r="AX69" s="132">
        <v>0</v>
      </c>
      <c r="AY69" s="161">
        <f t="shared" si="14"/>
        <v>2505469.7199999997</v>
      </c>
      <c r="AZ69" s="135">
        <f t="shared" si="15"/>
        <v>2417778.2799999998</v>
      </c>
      <c r="BA69" s="135">
        <f t="shared" si="16"/>
        <v>87691.44</v>
      </c>
      <c r="BB69" s="78">
        <v>45632.619444444441</v>
      </c>
      <c r="BC69" s="79">
        <v>3.4999999920174654</v>
      </c>
      <c r="BD69" s="79" t="e">
        <v>#DIV/0!</v>
      </c>
      <c r="BE69" s="180">
        <v>3.5</v>
      </c>
      <c r="BF69" s="20" t="s">
        <v>59</v>
      </c>
      <c r="BG69" s="80" t="s">
        <v>236</v>
      </c>
      <c r="BH69" s="45">
        <v>0</v>
      </c>
      <c r="BI69" s="80" t="s">
        <v>237</v>
      </c>
      <c r="BJ69" s="101">
        <v>2936</v>
      </c>
      <c r="BK69" s="108">
        <v>131</v>
      </c>
      <c r="BL69" s="102">
        <v>87</v>
      </c>
    </row>
    <row r="70" spans="1:64" ht="187.5" x14ac:dyDescent="0.2">
      <c r="A70" s="3">
        <v>8</v>
      </c>
      <c r="B70" s="110" t="s">
        <v>238</v>
      </c>
      <c r="C70" s="4" t="s">
        <v>43</v>
      </c>
      <c r="D70" s="5" t="s">
        <v>19</v>
      </c>
      <c r="E70" s="4" t="s">
        <v>239</v>
      </c>
      <c r="F70" s="19">
        <v>1974</v>
      </c>
      <c r="G70" s="19">
        <v>6</v>
      </c>
      <c r="H70" s="19" t="s">
        <v>33</v>
      </c>
      <c r="I70" s="19">
        <v>0</v>
      </c>
      <c r="J70" s="19" t="s">
        <v>195</v>
      </c>
      <c r="K70" s="19">
        <v>5</v>
      </c>
      <c r="L70" s="19" t="s">
        <v>34</v>
      </c>
      <c r="M70" s="19">
        <v>5</v>
      </c>
      <c r="N70" s="19">
        <v>69.13</v>
      </c>
      <c r="O70" s="19">
        <v>5</v>
      </c>
      <c r="P70" s="19" t="s">
        <v>61</v>
      </c>
      <c r="Q70" s="19">
        <v>5</v>
      </c>
      <c r="R70" s="19" t="s">
        <v>31</v>
      </c>
      <c r="S70" s="19">
        <v>3</v>
      </c>
      <c r="T70" s="19"/>
      <c r="U70" s="19">
        <v>0</v>
      </c>
      <c r="V70" s="19">
        <v>99</v>
      </c>
      <c r="W70" s="19">
        <v>3</v>
      </c>
      <c r="X70" s="19" t="s">
        <v>203</v>
      </c>
      <c r="Y70" s="19">
        <v>10</v>
      </c>
      <c r="Z70" s="19" t="s">
        <v>198</v>
      </c>
      <c r="AA70" s="19">
        <v>3</v>
      </c>
      <c r="AB70" s="19">
        <v>3.5</v>
      </c>
      <c r="AC70" s="19">
        <v>3</v>
      </c>
      <c r="AD70" s="19">
        <v>0</v>
      </c>
      <c r="AE70" s="19">
        <v>0</v>
      </c>
      <c r="AF70" s="76" t="s">
        <v>33</v>
      </c>
      <c r="AG70" s="19">
        <v>0</v>
      </c>
      <c r="AH70" s="19">
        <v>93.5</v>
      </c>
      <c r="AI70" s="19">
        <v>2</v>
      </c>
      <c r="AJ70" s="76" t="s">
        <v>30</v>
      </c>
      <c r="AK70" s="19">
        <v>10</v>
      </c>
      <c r="AL70" s="76" t="s">
        <v>27</v>
      </c>
      <c r="AM70" s="19">
        <v>10</v>
      </c>
      <c r="AN70" s="19" t="s">
        <v>33</v>
      </c>
      <c r="AO70" s="19">
        <v>0</v>
      </c>
      <c r="AP70" s="19" t="s">
        <v>33</v>
      </c>
      <c r="AQ70" s="19">
        <v>0</v>
      </c>
      <c r="AR70" s="31">
        <f t="shared" ref="AR70:AR101" si="20">G70+I70+K70+M70+O70+Q70+S70+U70+W70+Y70+AA70+AC70+AE70+AG70+AI70+AK70+AM70+AO70+AQ70</f>
        <v>70</v>
      </c>
      <c r="AS70" s="134">
        <f t="shared" ref="AS70:AS101" si="21">AT70+AU70</f>
        <v>5477186.5100000007</v>
      </c>
      <c r="AT70" s="132">
        <v>5285484.9800000004</v>
      </c>
      <c r="AU70" s="132">
        <v>191701.53</v>
      </c>
      <c r="AV70" s="161">
        <f t="shared" si="19"/>
        <v>0</v>
      </c>
      <c r="AW70" s="132">
        <v>0</v>
      </c>
      <c r="AX70" s="132">
        <v>0</v>
      </c>
      <c r="AY70" s="161">
        <f t="shared" ref="AY70:AY101" si="22">AZ70+BA70</f>
        <v>5477186.5100000007</v>
      </c>
      <c r="AZ70" s="135">
        <f t="shared" si="15"/>
        <v>5285484.9800000004</v>
      </c>
      <c r="BA70" s="135">
        <f t="shared" si="16"/>
        <v>191701.53</v>
      </c>
      <c r="BB70" s="78">
        <v>45632.624305555553</v>
      </c>
      <c r="BC70" s="79">
        <v>3.5000000392537296</v>
      </c>
      <c r="BD70" s="79" t="e">
        <v>#DIV/0!</v>
      </c>
      <c r="BE70" s="180">
        <v>4.5999999999999996</v>
      </c>
      <c r="BF70" s="20" t="s">
        <v>59</v>
      </c>
      <c r="BG70" s="80" t="s">
        <v>240</v>
      </c>
      <c r="BH70" s="45">
        <v>0</v>
      </c>
      <c r="BI70" s="80" t="s">
        <v>241</v>
      </c>
      <c r="BJ70" s="101">
        <v>3580</v>
      </c>
      <c r="BK70" s="108">
        <v>231</v>
      </c>
      <c r="BL70" s="102">
        <v>154</v>
      </c>
    </row>
    <row r="71" spans="1:64" ht="36.75" customHeight="1" x14ac:dyDescent="0.3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77">
        <f t="shared" ref="AS71" si="23">AT71+AU71</f>
        <v>310632604.79000008</v>
      </c>
      <c r="AT71" s="116">
        <f>SUM(AT6:AT70)</f>
        <v>297473975.50000006</v>
      </c>
      <c r="AU71" s="116">
        <f>SUM(AU6:AU70)</f>
        <v>13158629.290000001</v>
      </c>
      <c r="AV71" s="77">
        <f t="shared" ref="AV71" si="24">AW71+AX71</f>
        <v>145022316.47999999</v>
      </c>
      <c r="AW71" s="116">
        <f>SUM(AW6:AW70)</f>
        <v>112380415.90999998</v>
      </c>
      <c r="AX71" s="116">
        <f>SUM(AX6:AX70)</f>
        <v>32641900.569999997</v>
      </c>
      <c r="AY71" s="77">
        <f t="shared" ref="AY71" si="25">AZ71+BA71</f>
        <v>455654921.27000004</v>
      </c>
      <c r="AZ71" s="77">
        <f t="shared" ref="AZ71" si="26">AT71+AW71</f>
        <v>409854391.41000003</v>
      </c>
      <c r="BA71" s="77">
        <f t="shared" ref="BA71" si="27">AU71+AX71</f>
        <v>45800529.859999999</v>
      </c>
      <c r="BB71" s="115"/>
      <c r="BC71" s="115"/>
      <c r="BD71" s="115"/>
      <c r="BE71" s="184">
        <f>SUM(BE6:BE70)</f>
        <v>594.36499999999978</v>
      </c>
      <c r="BF71" s="115"/>
      <c r="BG71" s="115"/>
      <c r="BH71" s="115"/>
      <c r="BI71" s="115"/>
      <c r="BJ71" s="184">
        <f>SUM(BJ6:BJ70)</f>
        <v>410231.7</v>
      </c>
      <c r="BK71" s="185">
        <f t="shared" ref="BK71:BL71" si="28">SUM(BK6:BK70)</f>
        <v>21751</v>
      </c>
      <c r="BL71" s="185">
        <f t="shared" si="28"/>
        <v>17524</v>
      </c>
    </row>
  </sheetData>
  <autoFilter ref="A5:BL71"/>
  <sortState ref="A6:BL70">
    <sortCondition descending="1" ref="AR6:AR70"/>
    <sortCondition ref="BB6:BB70"/>
  </sortState>
  <mergeCells count="58">
    <mergeCell ref="AN3:AN4"/>
    <mergeCell ref="AP3:AP4"/>
    <mergeCell ref="AO3:AO4"/>
    <mergeCell ref="AQ3:AQ4"/>
    <mergeCell ref="BI3:BI4"/>
    <mergeCell ref="BC3:BC4"/>
    <mergeCell ref="BD3:BD4"/>
    <mergeCell ref="AR3:AR4"/>
    <mergeCell ref="AS3:AU3"/>
    <mergeCell ref="AV3:AX3"/>
    <mergeCell ref="AY3:BA3"/>
    <mergeCell ref="BB3:BB4"/>
    <mergeCell ref="BJ3:BJ4"/>
    <mergeCell ref="BK3:BK4"/>
    <mergeCell ref="BL3:BL4"/>
    <mergeCell ref="BE3:BE4"/>
    <mergeCell ref="BF3:BF4"/>
    <mergeCell ref="BG3:BG4"/>
    <mergeCell ref="BH3:BH4"/>
    <mergeCell ref="AI3:AI4"/>
    <mergeCell ref="AJ3:AJ4"/>
    <mergeCell ref="AK3:AK4"/>
    <mergeCell ref="AL3:AL4"/>
    <mergeCell ref="AM3:AM4"/>
    <mergeCell ref="AD3:AD4"/>
    <mergeCell ref="AE3:AE4"/>
    <mergeCell ref="AF3:AF4"/>
    <mergeCell ref="AG3:AG4"/>
    <mergeCell ref="AH3:AH4"/>
    <mergeCell ref="W3:W4"/>
    <mergeCell ref="X3:X4"/>
    <mergeCell ref="Y3:Y4"/>
    <mergeCell ref="AB3:AB4"/>
    <mergeCell ref="AC3:AC4"/>
    <mergeCell ref="Z3:Z4"/>
    <mergeCell ref="AA3:AA4"/>
    <mergeCell ref="R3:R4"/>
    <mergeCell ref="S3:S4"/>
    <mergeCell ref="T3:T4"/>
    <mergeCell ref="U3:U4"/>
    <mergeCell ref="V3:V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J3:J4"/>
    <mergeCell ref="K3:K4"/>
    <mergeCell ref="M3:M4"/>
    <mergeCell ref="N3:N4"/>
    <mergeCell ref="O3:O4"/>
    <mergeCell ref="P3:P4"/>
    <mergeCell ref="Q3:Q4"/>
  </mergeCells>
  <hyperlinks>
    <hyperlink ref="BI18" r:id="rId1" display="https://egrp365.ru/reestr?egrp=24:50:0300239:31&amp;ref=gz"/>
    <hyperlink ref="BI19" r:id="rId2" display="https://egrp365.ru/reestr?egrp=24:50:0300227:386&amp;ref=gz"/>
  </hyperlinks>
  <pageMargins left="0.70866141732283472" right="0.70866141732283472" top="0.74803149606299213" bottom="0.74803149606299213" header="0.31496062992125984" footer="0.31496062992125984"/>
  <pageSetup paperSize="9" scale="10" fitToHeight="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7768007845FA44B257027247838830" ma:contentTypeVersion="1" ma:contentTypeDescription="Создание документа." ma:contentTypeScope="" ma:versionID="b6c517a1732ec4b62aac360536a4ed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01FAAA-D6A4-4FB0-997C-C0451E93A0F2}"/>
</file>

<file path=customXml/itemProps2.xml><?xml version="1.0" encoding="utf-8"?>
<ds:datastoreItem xmlns:ds="http://schemas.openxmlformats.org/officeDocument/2006/customXml" ds:itemID="{52E4E189-97C8-4BF1-A80D-1D966A14990D}"/>
</file>

<file path=customXml/itemProps3.xml><?xml version="1.0" encoding="utf-8"?>
<ds:datastoreItem xmlns:ds="http://schemas.openxmlformats.org/officeDocument/2006/customXml" ds:itemID="{69B0C42C-E14D-45AB-870C-937BE6408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Ранжир.список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Трушкова Светлана Анатольевна</cp:lastModifiedBy>
  <cp:lastPrinted>2024-12-25T03:15:16Z</cp:lastPrinted>
  <dcterms:created xsi:type="dcterms:W3CDTF">1996-10-08T23:32:33Z</dcterms:created>
  <dcterms:modified xsi:type="dcterms:W3CDTF">2024-12-25T06:17:47Z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0x010100707768007845FA44B257027247838830</vt:lpwstr>
  </property>
</Properties>
</file>